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Болгарське містечко)\"/>
    </mc:Choice>
  </mc:AlternateContent>
  <xr:revisionPtr revIDLastSave="0" documentId="13_ncr:1_{3069F732-B607-4C6A-B57B-6FC984C4B013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Ессенська8 1  150" sheetId="4" r:id="rId1"/>
    <sheet name="Ес. 8 1-40" sheetId="5" r:id="rId2"/>
    <sheet name="Ес. 8 41-55" sheetId="6" r:id="rId3"/>
    <sheet name="Ес.8 56-75" sheetId="7" r:id="rId4"/>
    <sheet name="Ес. 8 76-110" sheetId="8" r:id="rId5"/>
    <sheet name="Ес.8 111-150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8" l="1"/>
  <c r="E23" i="5" l="1"/>
  <c r="E8" i="9" l="1"/>
  <c r="E9" i="9"/>
  <c r="E10" i="9"/>
  <c r="E11" i="9"/>
  <c r="E12" i="9"/>
  <c r="E13" i="9"/>
  <c r="E14" i="9"/>
  <c r="E16" i="9"/>
  <c r="E17" i="9"/>
  <c r="E18" i="9"/>
  <c r="E20" i="9"/>
  <c r="E21" i="9"/>
  <c r="E23" i="9"/>
  <c r="E24" i="9"/>
  <c r="E31" i="9"/>
  <c r="E30" i="9"/>
  <c r="E29" i="9"/>
  <c r="E28" i="9"/>
  <c r="E27" i="9"/>
  <c r="E26" i="9"/>
  <c r="E25" i="9"/>
  <c r="D22" i="9"/>
  <c r="E22" i="9" s="1"/>
  <c r="D19" i="9"/>
  <c r="E19" i="9" s="1"/>
  <c r="D15" i="9"/>
  <c r="E15" i="9" s="1"/>
  <c r="D10" i="9"/>
  <c r="D7" i="9"/>
  <c r="E7" i="9" s="1"/>
  <c r="D6" i="9" l="1"/>
  <c r="E6" i="9" s="1"/>
  <c r="E8" i="8"/>
  <c r="E9" i="8"/>
  <c r="E11" i="8"/>
  <c r="E12" i="8"/>
  <c r="E13" i="8"/>
  <c r="E14" i="8"/>
  <c r="E16" i="8"/>
  <c r="E17" i="8"/>
  <c r="E18" i="8"/>
  <c r="E20" i="8"/>
  <c r="E21" i="8"/>
  <c r="E24" i="8"/>
  <c r="E31" i="8"/>
  <c r="E30" i="8"/>
  <c r="E29" i="8"/>
  <c r="E28" i="8"/>
  <c r="E27" i="8"/>
  <c r="E26" i="8"/>
  <c r="E25" i="8"/>
  <c r="D22" i="8"/>
  <c r="E22" i="8" s="1"/>
  <c r="D19" i="8"/>
  <c r="E19" i="8" s="1"/>
  <c r="D15" i="8"/>
  <c r="E15" i="8" s="1"/>
  <c r="D10" i="8"/>
  <c r="E10" i="8" s="1"/>
  <c r="D7" i="8"/>
  <c r="E7" i="8" s="1"/>
  <c r="F32" i="7"/>
  <c r="F38" i="7"/>
  <c r="E38" i="7"/>
  <c r="E37" i="7"/>
  <c r="E36" i="7"/>
  <c r="E33" i="7"/>
  <c r="E32" i="7"/>
  <c r="E24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6" i="7"/>
  <c r="E31" i="7"/>
  <c r="E30" i="7"/>
  <c r="E29" i="7"/>
  <c r="E28" i="7"/>
  <c r="E27" i="7"/>
  <c r="E26" i="7"/>
  <c r="E25" i="7"/>
  <c r="D22" i="7"/>
  <c r="D19" i="7"/>
  <c r="D15" i="7"/>
  <c r="D10" i="7"/>
  <c r="D7" i="7"/>
  <c r="F32" i="6"/>
  <c r="F37" i="6"/>
  <c r="E38" i="6"/>
  <c r="E37" i="6"/>
  <c r="E36" i="6"/>
  <c r="E35" i="6"/>
  <c r="E33" i="6"/>
  <c r="E32" i="6"/>
  <c r="E24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6" i="6"/>
  <c r="E31" i="6"/>
  <c r="E30" i="6"/>
  <c r="E29" i="6"/>
  <c r="E28" i="6"/>
  <c r="E27" i="6"/>
  <c r="E26" i="6"/>
  <c r="E25" i="6"/>
  <c r="D22" i="6"/>
  <c r="D19" i="6"/>
  <c r="D15" i="6"/>
  <c r="D10" i="6"/>
  <c r="D7" i="6"/>
  <c r="E8" i="5"/>
  <c r="E9" i="5"/>
  <c r="E11" i="5"/>
  <c r="E12" i="5"/>
  <c r="E13" i="5"/>
  <c r="E14" i="5"/>
  <c r="E16" i="5"/>
  <c r="E17" i="5"/>
  <c r="E18" i="5"/>
  <c r="E20" i="5"/>
  <c r="E21" i="5"/>
  <c r="E24" i="5"/>
  <c r="E25" i="5"/>
  <c r="E26" i="5"/>
  <c r="E27" i="5"/>
  <c r="E28" i="5"/>
  <c r="E29" i="5"/>
  <c r="E30" i="5"/>
  <c r="E31" i="5"/>
  <c r="D22" i="5"/>
  <c r="E22" i="5" s="1"/>
  <c r="D32" i="9" l="1"/>
  <c r="E32" i="9" s="1"/>
  <c r="D6" i="8"/>
  <c r="E6" i="8" s="1"/>
  <c r="D6" i="7"/>
  <c r="D6" i="6"/>
  <c r="D19" i="5"/>
  <c r="E19" i="5" s="1"/>
  <c r="D15" i="5"/>
  <c r="E15" i="5" s="1"/>
  <c r="D10" i="5"/>
  <c r="E10" i="5" s="1"/>
  <c r="D7" i="5"/>
  <c r="E7" i="5" s="1"/>
  <c r="D33" i="9" l="1"/>
  <c r="E33" i="9" s="1"/>
  <c r="D32" i="8"/>
  <c r="D32" i="7"/>
  <c r="D32" i="6"/>
  <c r="D6" i="5"/>
  <c r="E6" i="5" s="1"/>
  <c r="E37" i="4"/>
  <c r="E35" i="4"/>
  <c r="E33" i="4"/>
  <c r="E32" i="4"/>
  <c r="E23" i="4"/>
  <c r="E24" i="4"/>
  <c r="E12" i="4"/>
  <c r="E13" i="4"/>
  <c r="E14" i="4"/>
  <c r="E15" i="4"/>
  <c r="E16" i="4"/>
  <c r="E17" i="4"/>
  <c r="E18" i="4"/>
  <c r="E19" i="4"/>
  <c r="E20" i="4"/>
  <c r="E21" i="4"/>
  <c r="E22" i="4"/>
  <c r="E11" i="4"/>
  <c r="E10" i="4"/>
  <c r="E9" i="4"/>
  <c r="E8" i="4"/>
  <c r="E7" i="4"/>
  <c r="E6" i="4"/>
  <c r="E38" i="4"/>
  <c r="D33" i="4"/>
  <c r="D22" i="4"/>
  <c r="D19" i="4"/>
  <c r="D35" i="9" l="1"/>
  <c r="D36" i="9" s="1"/>
  <c r="D37" i="9" s="1"/>
  <c r="D38" i="9" s="1"/>
  <c r="F32" i="8"/>
  <c r="E32" i="8"/>
  <c r="D33" i="8"/>
  <c r="E33" i="8" s="1"/>
  <c r="E35" i="9"/>
  <c r="D33" i="7"/>
  <c r="D33" i="6"/>
  <c r="D32" i="5"/>
  <c r="D7" i="4"/>
  <c r="F32" i="5" l="1"/>
  <c r="E32" i="5"/>
  <c r="D33" i="5"/>
  <c r="E36" i="9"/>
  <c r="E37" i="9" s="1"/>
  <c r="E38" i="9" s="1"/>
  <c r="D35" i="8"/>
  <c r="E35" i="8" s="1"/>
  <c r="D35" i="7"/>
  <c r="E35" i="7" s="1"/>
  <c r="D35" i="6"/>
  <c r="D15" i="4"/>
  <c r="D10" i="4"/>
  <c r="D35" i="5" l="1"/>
  <c r="E33" i="5"/>
  <c r="D36" i="8"/>
  <c r="D37" i="8" s="1"/>
  <c r="D38" i="8" s="1"/>
  <c r="E36" i="8"/>
  <c r="D36" i="7"/>
  <c r="D37" i="7" s="1"/>
  <c r="D38" i="7" s="1"/>
  <c r="D36" i="6"/>
  <c r="D37" i="6" s="1"/>
  <c r="D38" i="6" s="1"/>
  <c r="D6" i="4"/>
  <c r="E37" i="8" l="1"/>
  <c r="E38" i="8" s="1"/>
  <c r="F38" i="8" s="1"/>
  <c r="E35" i="5"/>
  <c r="D36" i="5"/>
  <c r="D37" i="5" s="1"/>
  <c r="D38" i="5" s="1"/>
  <c r="D32" i="4"/>
  <c r="E25" i="4"/>
  <c r="E26" i="4"/>
  <c r="E27" i="4"/>
  <c r="E28" i="4"/>
  <c r="E29" i="4"/>
  <c r="E30" i="4"/>
  <c r="E31" i="4"/>
  <c r="E36" i="5" l="1"/>
  <c r="E37" i="5" s="1"/>
  <c r="E38" i="5" s="1"/>
  <c r="F38" i="5" s="1"/>
  <c r="D35" i="4"/>
  <c r="E36" i="4" l="1"/>
  <c r="D36" i="4"/>
  <c r="D37" i="4" s="1"/>
  <c r="D38" i="4" s="1"/>
</calcChain>
</file>

<file path=xl/sharedStrings.xml><?xml version="1.0" encoding="utf-8"?>
<sst xmlns="http://schemas.openxmlformats.org/spreadsheetml/2006/main" count="444" uniqueCount="74">
  <si>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</si>
  <si>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</si>
  <si>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</si>
  <si>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</si>
  <si>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</si>
  <si>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</si>
  <si>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</si>
  <si>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</si>
  <si>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</si>
  <si>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</si>
  <si>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</si>
  <si>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</si>
  <si>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</si>
  <si>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</si>
  <si>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</si>
  <si>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</si>
  <si>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</si>
  <si>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</si>
  <si>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</si>
  <si>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</si>
  <si>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</si>
  <si>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</si>
  <si>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</si>
  <si>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</si>
  <si>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</si>
  <si>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</si>
  <si>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</si>
  <si>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</si>
  <si>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</si>
  <si>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</si>
  <si>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</si>
  <si>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</si>
  <si>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</si>
  <si>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</si>
  <si>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</si>
  <si>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</si>
  <si>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</si>
  <si>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</si>
  <si>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</si>
  <si>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</si>
  <si>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</si>
  <si>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</si>
  <si>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</si>
  <si>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</si>
  <si>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</si>
  <si>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</si>
  <si>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</si>
  <si>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</si>
  <si>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</si>
  <si>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</si>
  <si>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</si>
  <si>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</si>
  <si>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</si>
  <si>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</si>
  <si>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</si>
  <si>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</si>
  <si>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Додаток  1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</si>
  <si>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</si>
  <si>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</si>
  <si>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</si>
  <si>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</si>
  <si>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</si>
  <si>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</si>
  <si>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</si>
  <si>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</si>
  <si>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</si>
  <si>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</si>
  <si>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>Розрахунок внесків за встановлення вузла комерційного обліку гарячого водопостачання за адресою: Ессенська, 8 кв. 1-150   д.80/50</t>
  </si>
  <si>
    <t xml:space="preserve">Додаток    </t>
  </si>
  <si>
    <t>Розрахунок внесків за встановлення вузла комерційного обліку гарячого водопостачання за адресою: Ессенська, 8 кв. 41-55   д. 40/25</t>
  </si>
  <si>
    <t>Розрахунок внесків за встановлення вузла комерційного обліку гарячого водопостачання за адресою: Ессенська, 8 кв. 56-75   д. 40/32</t>
  </si>
  <si>
    <t>Розрахунок внесків за встановлення вузла комерційного обліку гарячого водопостачання за адресою: Ессенська, 8 кв. 76-110   д. 40/32</t>
  </si>
  <si>
    <t>Розрахунок внесків за встановлення вузла комерційного обліку гарячого водопостачання за адресою: Ессенська, 8 кв. 1-40   д.40/40</t>
  </si>
  <si>
    <t>Розрахунок внесків за встановлення вузла комерційного обліку гарячого водопостачання за адресою: Ессенська, 8 кв. 111-150   д. 40/32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</si>
</sst>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5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opLeftCell="A31" workbookViewId="0">
      <selection sqref="A1:E44"/>
    </sheetView>
  </sheetViews>
  <sheetFormatPr defaultRowHeight="15" x14ac:dyDescent="0.25"/>
  <cols>
    <col min="1" max="1" width="10.140625" bestFit="1" customWidth="1"/>
    <col min="2" max="2" width="49.85546875" customWidth="1"/>
    <col min="4" max="4" width="16.5703125" customWidth="1"/>
    <col min="5" max="5" width="22.7109375" customWidth="1"/>
    <col min="6" max="6" width="15.85546875" customWidth="1"/>
    <col min="7" max="7" width="17" customWidth="1"/>
  </cols>
  <sheetData>
    <row r="1" spans="1:5" x14ac:dyDescent="0.25">
      <c r="E1" s="25" t="s">
        <v>56</v>
      </c>
    </row>
    <row r="2" spans="1:5" ht="57" customHeight="1" x14ac:dyDescent="0.25">
      <c r="A2" s="41" t="s">
        <v>67</v>
      </c>
      <c r="B2" s="41"/>
      <c r="C2" s="41"/>
      <c r="D2" s="41"/>
      <c r="E2" s="41"/>
    </row>
    <row r="3" spans="1:5" ht="15.75" x14ac:dyDescent="0.25">
      <c r="A3" s="42" t="s">
        <v>0</v>
      </c>
      <c r="B3" s="42" t="s">
        <v>47</v>
      </c>
      <c r="C3" s="43" t="s">
        <v>20</v>
      </c>
      <c r="D3" s="44" t="s">
        <v>1</v>
      </c>
      <c r="E3" s="45"/>
    </row>
    <row r="4" spans="1:5" ht="31.5" x14ac:dyDescent="0.25">
      <c r="A4" s="42"/>
      <c r="B4" s="42"/>
      <c r="C4" s="43"/>
      <c r="D4" s="4" t="s">
        <v>2</v>
      </c>
      <c r="E4" s="27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8" customHeight="1" x14ac:dyDescent="0.25">
      <c r="A6" s="2">
        <v>1</v>
      </c>
      <c r="B6" s="10" t="s">
        <v>4</v>
      </c>
      <c r="C6" s="14">
        <v>1</v>
      </c>
      <c r="D6" s="2">
        <f>D7+D10+D15</f>
        <v>25133</v>
      </c>
      <c r="E6" s="31">
        <f t="shared" ref="E6:E11" si="0">D6/150</f>
        <v>167.55333333333334</v>
      </c>
    </row>
    <row r="7" spans="1:5" ht="21" customHeight="1" x14ac:dyDescent="0.25">
      <c r="A7" s="11" t="s">
        <v>5</v>
      </c>
      <c r="B7" s="12" t="s">
        <v>6</v>
      </c>
      <c r="C7" s="14">
        <v>2</v>
      </c>
      <c r="D7" s="26">
        <f>D8+D9</f>
        <v>23803</v>
      </c>
      <c r="E7" s="31">
        <f t="shared" si="0"/>
        <v>158.68666666666667</v>
      </c>
    </row>
    <row r="8" spans="1:5" ht="15.75" x14ac:dyDescent="0.25">
      <c r="A8" s="11" t="s">
        <v>7</v>
      </c>
      <c r="B8" s="9" t="s">
        <v>62</v>
      </c>
      <c r="C8" s="14">
        <v>3</v>
      </c>
      <c r="D8" s="26">
        <v>16854</v>
      </c>
      <c r="E8" s="31">
        <f t="shared" si="0"/>
        <v>112.36</v>
      </c>
    </row>
    <row r="9" spans="1:5" ht="15.75" x14ac:dyDescent="0.25">
      <c r="A9" s="11" t="s">
        <v>51</v>
      </c>
      <c r="B9" s="9" t="s">
        <v>63</v>
      </c>
      <c r="C9" s="30">
        <v>4</v>
      </c>
      <c r="D9" s="26">
        <v>6949</v>
      </c>
      <c r="E9" s="31">
        <f t="shared" si="0"/>
        <v>46.326666666666668</v>
      </c>
    </row>
    <row r="10" spans="1:5" ht="31.5" customHeight="1" x14ac:dyDescent="0.25">
      <c r="A10" s="11" t="s">
        <v>9</v>
      </c>
      <c r="B10" s="12" t="s">
        <v>8</v>
      </c>
      <c r="C10" s="30">
        <v>5</v>
      </c>
      <c r="D10" s="26">
        <f>D11+D12</f>
        <v>982</v>
      </c>
      <c r="E10" s="31">
        <f t="shared" si="0"/>
        <v>6.5466666666666669</v>
      </c>
    </row>
    <row r="11" spans="1:5" ht="18" customHeight="1" x14ac:dyDescent="0.25">
      <c r="A11" s="13" t="s">
        <v>10</v>
      </c>
      <c r="B11" s="12" t="s">
        <v>59</v>
      </c>
      <c r="C11" s="14">
        <v>6</v>
      </c>
      <c r="D11" s="32">
        <v>805</v>
      </c>
      <c r="E11" s="31">
        <f t="shared" si="0"/>
        <v>5.3666666666666663</v>
      </c>
    </row>
    <row r="12" spans="1:5" ht="15.75" x14ac:dyDescent="0.25">
      <c r="A12" s="13" t="s">
        <v>61</v>
      </c>
      <c r="B12" s="9" t="s">
        <v>60</v>
      </c>
      <c r="C12" s="14">
        <v>7</v>
      </c>
      <c r="D12" s="26">
        <v>177</v>
      </c>
      <c r="E12" s="31">
        <f t="shared" ref="E12:E22" si="1">D12/150</f>
        <v>1.18</v>
      </c>
    </row>
    <row r="13" spans="1:5" ht="26.25" customHeight="1" x14ac:dyDescent="0.25">
      <c r="A13" s="13" t="s">
        <v>11</v>
      </c>
      <c r="B13" s="12" t="s">
        <v>12</v>
      </c>
      <c r="C13" s="14">
        <v>8</v>
      </c>
      <c r="D13" s="26"/>
      <c r="E13" s="31">
        <f t="shared" si="1"/>
        <v>0</v>
      </c>
    </row>
    <row r="14" spans="1:5" ht="15.75" x14ac:dyDescent="0.25">
      <c r="A14" s="13" t="s">
        <v>13</v>
      </c>
      <c r="B14" s="9"/>
      <c r="C14" s="30">
        <v>9</v>
      </c>
      <c r="D14" s="26"/>
      <c r="E14" s="31">
        <f t="shared" si="1"/>
        <v>0</v>
      </c>
    </row>
    <row r="15" spans="1:5" ht="39.75" customHeight="1" x14ac:dyDescent="0.25">
      <c r="A15" s="13" t="s">
        <v>14</v>
      </c>
      <c r="B15" s="12" t="s">
        <v>15</v>
      </c>
      <c r="C15" s="30">
        <v>10</v>
      </c>
      <c r="D15" s="26">
        <f>D16+D17+D18</f>
        <v>348</v>
      </c>
      <c r="E15" s="31">
        <f t="shared" si="1"/>
        <v>2.3199999999999998</v>
      </c>
    </row>
    <row r="16" spans="1:5" ht="19.5" customHeight="1" x14ac:dyDescent="0.25">
      <c r="A16" s="13" t="s">
        <v>16</v>
      </c>
      <c r="B16" s="12" t="s">
        <v>59</v>
      </c>
      <c r="C16" s="14">
        <v>11</v>
      </c>
      <c r="D16" s="32">
        <v>127</v>
      </c>
      <c r="E16" s="31">
        <f t="shared" si="1"/>
        <v>0.84666666666666668</v>
      </c>
    </row>
    <row r="17" spans="1:6" ht="19.5" customHeight="1" x14ac:dyDescent="0.25">
      <c r="A17" s="13" t="s">
        <v>65</v>
      </c>
      <c r="B17" s="9" t="s">
        <v>60</v>
      </c>
      <c r="C17" s="14">
        <v>12</v>
      </c>
      <c r="D17" s="32">
        <v>28</v>
      </c>
      <c r="E17" s="31">
        <f t="shared" si="1"/>
        <v>0.18666666666666668</v>
      </c>
    </row>
    <row r="18" spans="1:6" ht="19.5" customHeight="1" x14ac:dyDescent="0.25">
      <c r="A18" s="13" t="s">
        <v>66</v>
      </c>
      <c r="B18" s="9" t="s">
        <v>64</v>
      </c>
      <c r="C18" s="14">
        <v>13</v>
      </c>
      <c r="D18" s="26">
        <v>193</v>
      </c>
      <c r="E18" s="31">
        <f t="shared" si="1"/>
        <v>1.2866666666666666</v>
      </c>
    </row>
    <row r="19" spans="1:6" ht="54" customHeight="1" x14ac:dyDescent="0.25">
      <c r="A19" s="8" t="s">
        <v>17</v>
      </c>
      <c r="B19" s="10" t="s">
        <v>55</v>
      </c>
      <c r="C19" s="30">
        <v>14</v>
      </c>
      <c r="D19" s="2">
        <f>D20+D21</f>
        <v>2513.3000000000002</v>
      </c>
      <c r="E19" s="31">
        <f t="shared" si="1"/>
        <v>16.755333333333336</v>
      </c>
      <c r="F19" s="33"/>
    </row>
    <row r="20" spans="1:6" ht="18" customHeight="1" x14ac:dyDescent="0.25">
      <c r="A20" s="13" t="s">
        <v>18</v>
      </c>
      <c r="B20" s="12" t="s">
        <v>59</v>
      </c>
      <c r="C20" s="30">
        <v>15</v>
      </c>
      <c r="D20" s="32">
        <v>2060.08</v>
      </c>
      <c r="E20" s="31">
        <f t="shared" si="1"/>
        <v>13.733866666666666</v>
      </c>
      <c r="F20" s="33"/>
    </row>
    <row r="21" spans="1:6" ht="18" customHeight="1" x14ac:dyDescent="0.25">
      <c r="A21" s="13" t="s">
        <v>58</v>
      </c>
      <c r="B21" s="9" t="s">
        <v>60</v>
      </c>
      <c r="C21" s="14">
        <v>16</v>
      </c>
      <c r="D21" s="26">
        <v>453.22</v>
      </c>
      <c r="E21" s="31">
        <f t="shared" si="1"/>
        <v>3.021466666666667</v>
      </c>
    </row>
    <row r="22" spans="1:6" ht="49.5" customHeight="1" x14ac:dyDescent="0.25">
      <c r="A22" s="8" t="s">
        <v>45</v>
      </c>
      <c r="B22" s="10" t="s">
        <v>33</v>
      </c>
      <c r="C22" s="14">
        <v>17</v>
      </c>
      <c r="D22" s="2">
        <f>D23+D24</f>
        <v>2513.3000000000002</v>
      </c>
      <c r="E22" s="31">
        <f t="shared" si="1"/>
        <v>16.755333333333336</v>
      </c>
      <c r="F22" s="33"/>
    </row>
    <row r="23" spans="1:6" ht="18" customHeight="1" x14ac:dyDescent="0.25">
      <c r="A23" s="13" t="s">
        <v>19</v>
      </c>
      <c r="B23" s="12" t="s">
        <v>59</v>
      </c>
      <c r="C23" s="14">
        <v>18</v>
      </c>
      <c r="D23" s="32">
        <v>2060.08</v>
      </c>
      <c r="E23" s="31">
        <f>D23/150</f>
        <v>13.733866666666666</v>
      </c>
      <c r="F23" s="33"/>
    </row>
    <row r="24" spans="1:6" ht="18" customHeight="1" x14ac:dyDescent="0.25">
      <c r="A24" s="13" t="s">
        <v>57</v>
      </c>
      <c r="B24" s="9" t="s">
        <v>60</v>
      </c>
      <c r="C24" s="30">
        <v>19</v>
      </c>
      <c r="D24" s="26">
        <v>453.22</v>
      </c>
      <c r="E24" s="31">
        <f>D24/150</f>
        <v>3.021466666666667</v>
      </c>
      <c r="F24" s="33"/>
    </row>
    <row r="25" spans="1:6" ht="34.5" customHeight="1" x14ac:dyDescent="0.25">
      <c r="A25" s="8" t="s">
        <v>46</v>
      </c>
      <c r="B25" s="10" t="s">
        <v>21</v>
      </c>
      <c r="C25" s="30">
        <v>20</v>
      </c>
      <c r="D25" s="2"/>
      <c r="E25" s="5">
        <f t="shared" ref="E25:E31" si="2">D25/75</f>
        <v>0</v>
      </c>
    </row>
    <row r="26" spans="1:6" ht="15.75" x14ac:dyDescent="0.25">
      <c r="A26" s="13" t="s">
        <v>22</v>
      </c>
      <c r="B26" s="9"/>
      <c r="C26" s="14">
        <v>21</v>
      </c>
      <c r="D26" s="26"/>
      <c r="E26" s="5">
        <f t="shared" si="2"/>
        <v>0</v>
      </c>
    </row>
    <row r="27" spans="1:6" ht="15.75" x14ac:dyDescent="0.25">
      <c r="A27" s="8" t="s">
        <v>23</v>
      </c>
      <c r="B27" s="6" t="s">
        <v>24</v>
      </c>
      <c r="C27" s="14">
        <v>22</v>
      </c>
      <c r="D27" s="2"/>
      <c r="E27" s="5">
        <f t="shared" si="2"/>
        <v>0</v>
      </c>
    </row>
    <row r="28" spans="1:6" ht="35.25" customHeight="1" x14ac:dyDescent="0.25">
      <c r="A28" s="8" t="s">
        <v>25</v>
      </c>
      <c r="B28" s="10" t="s">
        <v>26</v>
      </c>
      <c r="C28" s="14">
        <v>23</v>
      </c>
      <c r="D28" s="2"/>
      <c r="E28" s="5">
        <f t="shared" si="2"/>
        <v>0</v>
      </c>
    </row>
    <row r="29" spans="1:6" ht="27.75" customHeight="1" x14ac:dyDescent="0.25">
      <c r="A29" s="7" t="s">
        <v>34</v>
      </c>
      <c r="B29" s="12" t="s">
        <v>27</v>
      </c>
      <c r="C29" s="30">
        <v>24</v>
      </c>
      <c r="D29" s="26"/>
      <c r="E29" s="5">
        <f t="shared" si="2"/>
        <v>0</v>
      </c>
    </row>
    <row r="30" spans="1:6" ht="15.75" x14ac:dyDescent="0.25">
      <c r="A30" s="13" t="s">
        <v>35</v>
      </c>
      <c r="B30" s="9" t="s">
        <v>28</v>
      </c>
      <c r="C30" s="30">
        <v>25</v>
      </c>
      <c r="D30" s="26"/>
      <c r="E30" s="5">
        <f t="shared" si="2"/>
        <v>0</v>
      </c>
    </row>
    <row r="31" spans="1:6" ht="15.75" x14ac:dyDescent="0.25">
      <c r="A31" s="13" t="s">
        <v>36</v>
      </c>
      <c r="B31" s="9" t="s">
        <v>29</v>
      </c>
      <c r="C31" s="14">
        <v>26</v>
      </c>
      <c r="D31" s="26"/>
      <c r="E31" s="5">
        <f t="shared" si="2"/>
        <v>0</v>
      </c>
    </row>
    <row r="32" spans="1:6" ht="49.5" customHeight="1" x14ac:dyDescent="0.25">
      <c r="A32" s="15" t="s">
        <v>37</v>
      </c>
      <c r="B32" s="16" t="s">
        <v>30</v>
      </c>
      <c r="C32" s="14">
        <v>27</v>
      </c>
      <c r="D32" s="17">
        <f>D6+D19+D22</f>
        <v>30159.599999999999</v>
      </c>
      <c r="E32" s="18">
        <f>D32/D34</f>
        <v>201.06399999999999</v>
      </c>
      <c r="F32" s="33"/>
    </row>
    <row r="33" spans="1:5" ht="38.25" customHeight="1" x14ac:dyDescent="0.25">
      <c r="A33" s="15" t="s">
        <v>38</v>
      </c>
      <c r="B33" s="16" t="s">
        <v>31</v>
      </c>
      <c r="C33" s="14">
        <v>28</v>
      </c>
      <c r="D33" s="19">
        <f>D32/60</f>
        <v>502.65999999999997</v>
      </c>
      <c r="E33" s="19">
        <f>D33/D34</f>
        <v>3.3510666666666666</v>
      </c>
    </row>
    <row r="34" spans="1:5" ht="15.75" x14ac:dyDescent="0.25">
      <c r="A34" s="15" t="s">
        <v>39</v>
      </c>
      <c r="B34" s="20" t="s">
        <v>32</v>
      </c>
      <c r="C34" s="30">
        <v>29</v>
      </c>
      <c r="D34" s="21">
        <v>150</v>
      </c>
      <c r="E34" s="22">
        <v>1</v>
      </c>
    </row>
    <row r="35" spans="1:5" ht="32.25" customHeight="1" x14ac:dyDescent="0.25">
      <c r="A35" s="15" t="s">
        <v>40</v>
      </c>
      <c r="B35" s="16" t="s">
        <v>41</v>
      </c>
      <c r="C35" s="30">
        <v>30</v>
      </c>
      <c r="D35" s="18">
        <f>D33*3</f>
        <v>1507.98</v>
      </c>
      <c r="E35" s="19">
        <f>D35/D34</f>
        <v>10.0532</v>
      </c>
    </row>
    <row r="36" spans="1:5" ht="15.75" x14ac:dyDescent="0.25">
      <c r="A36" s="17">
        <v>12</v>
      </c>
      <c r="B36" s="23" t="s">
        <v>42</v>
      </c>
      <c r="C36" s="14">
        <v>31</v>
      </c>
      <c r="D36" s="24">
        <f>D35*20%</f>
        <v>301.596</v>
      </c>
      <c r="E36" s="24">
        <f>E35*20%</f>
        <v>2.01064</v>
      </c>
    </row>
    <row r="37" spans="1:5" ht="30" customHeight="1" x14ac:dyDescent="0.25">
      <c r="A37" s="17">
        <v>13</v>
      </c>
      <c r="B37" s="16" t="s">
        <v>43</v>
      </c>
      <c r="C37" s="14">
        <v>32</v>
      </c>
      <c r="D37" s="18">
        <f>D35+D36</f>
        <v>1809.576</v>
      </c>
      <c r="E37" s="36">
        <f>E35+E36</f>
        <v>12.063840000000001</v>
      </c>
    </row>
    <row r="38" spans="1:5" ht="36" customHeight="1" x14ac:dyDescent="0.25">
      <c r="A38" s="17">
        <v>14</v>
      </c>
      <c r="B38" s="16" t="s">
        <v>44</v>
      </c>
      <c r="C38" s="14">
        <v>33</v>
      </c>
      <c r="D38" s="18">
        <f>D37/3</f>
        <v>603.19200000000001</v>
      </c>
      <c r="E38" s="18">
        <f>E37/3</f>
        <v>4.02128</v>
      </c>
    </row>
    <row r="40" spans="1:5" ht="15.75" x14ac:dyDescent="0.25">
      <c r="B40" s="28" t="s">
        <v>48</v>
      </c>
      <c r="C40" s="29"/>
      <c r="D40" s="29"/>
      <c r="E40" s="29" t="s">
        <v>52</v>
      </c>
    </row>
    <row r="41" spans="1:5" ht="15.75" x14ac:dyDescent="0.25">
      <c r="B41" s="29"/>
      <c r="C41" s="29"/>
      <c r="D41" s="29"/>
      <c r="E41" s="29"/>
    </row>
    <row r="42" spans="1:5" ht="15.75" x14ac:dyDescent="0.25">
      <c r="B42" s="28" t="s">
        <v>49</v>
      </c>
      <c r="C42" s="29"/>
      <c r="D42" s="29"/>
      <c r="E42" s="29" t="s">
        <v>53</v>
      </c>
    </row>
    <row r="43" spans="1:5" ht="15.75" x14ac:dyDescent="0.25">
      <c r="B43" s="29"/>
      <c r="C43" s="29"/>
      <c r="D43" s="29"/>
      <c r="E43" s="29"/>
    </row>
    <row r="44" spans="1:5" ht="15.75" x14ac:dyDescent="0.25">
      <c r="B44" s="29" t="s">
        <v>50</v>
      </c>
      <c r="C44" s="29"/>
      <c r="D44" s="29"/>
      <c r="E44" s="29" t="s">
        <v>54</v>
      </c>
    </row>
    <row r="45" spans="1:5" ht="15.75" x14ac:dyDescent="0.25">
      <c r="B45" s="29"/>
      <c r="C45" s="29"/>
      <c r="D45" s="29"/>
      <c r="E45" s="29"/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1" orientation="portrait" r:id="rId1"/>
  <ignoredErrors>
    <ignoredError sqref="A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BE54-5549-433E-9E7E-105A8EFFC443}">
  <sheetPr>
    <pageSetUpPr fitToPage="1"/>
  </sheetPr>
  <dimension ref="A1:F44"/>
  <sheetViews>
    <sheetView topLeftCell="A22" workbookViewId="0">
      <selection sqref="A1:E44"/>
    </sheetView>
  </sheetViews>
  <sheetFormatPr defaultRowHeight="15" x14ac:dyDescent="0.25"/>
  <cols>
    <col min="2" max="2" width="51.28515625" customWidth="1"/>
    <col min="4" max="4" width="14.5703125" customWidth="1"/>
    <col min="5" max="5" width="24.140625" customWidth="1"/>
    <col min="6" max="6" width="20.140625" customWidth="1"/>
  </cols>
  <sheetData>
    <row r="1" spans="1:5" x14ac:dyDescent="0.25">
      <c r="E1" s="40" t="s">
        <v>68</v>
      </c>
    </row>
    <row r="2" spans="1:5" ht="51.75" customHeight="1" x14ac:dyDescent="0.25">
      <c r="A2" s="41" t="s">
        <v>72</v>
      </c>
      <c r="B2" s="41"/>
      <c r="C2" s="41"/>
      <c r="D2" s="41"/>
      <c r="E2" s="41"/>
    </row>
    <row r="3" spans="1:5" ht="15.75" x14ac:dyDescent="0.25">
      <c r="A3" s="42" t="s">
        <v>0</v>
      </c>
      <c r="B3" s="42" t="s">
        <v>47</v>
      </c>
      <c r="C3" s="43" t="s">
        <v>20</v>
      </c>
      <c r="D3" s="44" t="s">
        <v>1</v>
      </c>
      <c r="E3" s="45"/>
    </row>
    <row r="4" spans="1:5" ht="31.5" x14ac:dyDescent="0.25">
      <c r="A4" s="42"/>
      <c r="B4" s="42"/>
      <c r="C4" s="43"/>
      <c r="D4" s="4" t="s">
        <v>2</v>
      </c>
      <c r="E4" s="35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4</v>
      </c>
      <c r="C6" s="14">
        <v>1</v>
      </c>
      <c r="D6" s="2">
        <f>D7+D10+D15</f>
        <v>12343</v>
      </c>
      <c r="E6" s="31">
        <f>D6/40</f>
        <v>308.57499999999999</v>
      </c>
    </row>
    <row r="7" spans="1:5" ht="15.75" x14ac:dyDescent="0.25">
      <c r="A7" s="11" t="s">
        <v>5</v>
      </c>
      <c r="B7" s="12" t="s">
        <v>6</v>
      </c>
      <c r="C7" s="14">
        <v>2</v>
      </c>
      <c r="D7" s="34">
        <f>D8+D9</f>
        <v>10650</v>
      </c>
      <c r="E7" s="31">
        <f t="shared" ref="E7:E31" si="0">D7/40</f>
        <v>266.25</v>
      </c>
    </row>
    <row r="8" spans="1:5" ht="15.75" x14ac:dyDescent="0.25">
      <c r="A8" s="11" t="s">
        <v>7</v>
      </c>
      <c r="B8" s="9" t="s">
        <v>62</v>
      </c>
      <c r="C8" s="14">
        <v>3</v>
      </c>
      <c r="D8" s="34">
        <v>7204</v>
      </c>
      <c r="E8" s="31">
        <f t="shared" si="0"/>
        <v>180.1</v>
      </c>
    </row>
    <row r="9" spans="1:5" ht="15.75" x14ac:dyDescent="0.25">
      <c r="A9" s="11" t="s">
        <v>51</v>
      </c>
      <c r="B9" s="9" t="s">
        <v>63</v>
      </c>
      <c r="C9" s="30">
        <v>4</v>
      </c>
      <c r="D9" s="34">
        <v>3446</v>
      </c>
      <c r="E9" s="31">
        <f t="shared" si="0"/>
        <v>86.15</v>
      </c>
    </row>
    <row r="10" spans="1:5" ht="15.75" x14ac:dyDescent="0.25">
      <c r="A10" s="11" t="s">
        <v>9</v>
      </c>
      <c r="B10" s="12" t="s">
        <v>8</v>
      </c>
      <c r="C10" s="30">
        <v>5</v>
      </c>
      <c r="D10" s="34">
        <f>D11+D12</f>
        <v>1314</v>
      </c>
      <c r="E10" s="31">
        <f t="shared" si="0"/>
        <v>32.85</v>
      </c>
    </row>
    <row r="11" spans="1:5" ht="15.75" x14ac:dyDescent="0.25">
      <c r="A11" s="13" t="s">
        <v>10</v>
      </c>
      <c r="B11" s="12" t="s">
        <v>59</v>
      </c>
      <c r="C11" s="14">
        <v>6</v>
      </c>
      <c r="D11" s="34">
        <v>1077</v>
      </c>
      <c r="E11" s="31">
        <f t="shared" si="0"/>
        <v>26.925000000000001</v>
      </c>
    </row>
    <row r="12" spans="1:5" ht="15.75" x14ac:dyDescent="0.25">
      <c r="A12" s="13" t="s">
        <v>61</v>
      </c>
      <c r="B12" s="9" t="s">
        <v>60</v>
      </c>
      <c r="C12" s="14">
        <v>7</v>
      </c>
      <c r="D12" s="34">
        <v>237</v>
      </c>
      <c r="E12" s="31">
        <f t="shared" si="0"/>
        <v>5.9249999999999998</v>
      </c>
    </row>
    <row r="13" spans="1:5" ht="15.75" x14ac:dyDescent="0.25">
      <c r="A13" s="13" t="s">
        <v>11</v>
      </c>
      <c r="B13" s="12" t="s">
        <v>12</v>
      </c>
      <c r="C13" s="14">
        <v>8</v>
      </c>
      <c r="D13" s="34"/>
      <c r="E13" s="31">
        <f t="shared" si="0"/>
        <v>0</v>
      </c>
    </row>
    <row r="14" spans="1:5" ht="15.75" x14ac:dyDescent="0.25">
      <c r="A14" s="13" t="s">
        <v>13</v>
      </c>
      <c r="B14" s="9"/>
      <c r="C14" s="30">
        <v>9</v>
      </c>
      <c r="D14" s="34"/>
      <c r="E14" s="31">
        <f t="shared" si="0"/>
        <v>0</v>
      </c>
    </row>
    <row r="15" spans="1:5" ht="31.5" x14ac:dyDescent="0.25">
      <c r="A15" s="13" t="s">
        <v>14</v>
      </c>
      <c r="B15" s="12" t="s">
        <v>15</v>
      </c>
      <c r="C15" s="30">
        <v>10</v>
      </c>
      <c r="D15" s="34">
        <f>D16+D17+D18</f>
        <v>379</v>
      </c>
      <c r="E15" s="31">
        <f t="shared" si="0"/>
        <v>9.4749999999999996</v>
      </c>
    </row>
    <row r="16" spans="1:5" ht="15.75" x14ac:dyDescent="0.25">
      <c r="A16" s="13" t="s">
        <v>16</v>
      </c>
      <c r="B16" s="12" t="s">
        <v>59</v>
      </c>
      <c r="C16" s="14">
        <v>11</v>
      </c>
      <c r="D16" s="34">
        <v>174</v>
      </c>
      <c r="E16" s="31">
        <f t="shared" si="0"/>
        <v>4.3499999999999996</v>
      </c>
    </row>
    <row r="17" spans="1:6" ht="15.75" x14ac:dyDescent="0.25">
      <c r="A17" s="13" t="s">
        <v>65</v>
      </c>
      <c r="B17" s="9" t="s">
        <v>60</v>
      </c>
      <c r="C17" s="14">
        <v>12</v>
      </c>
      <c r="D17" s="34">
        <v>38</v>
      </c>
      <c r="E17" s="31">
        <f t="shared" si="0"/>
        <v>0.95</v>
      </c>
    </row>
    <row r="18" spans="1:6" ht="15.75" x14ac:dyDescent="0.25">
      <c r="A18" s="13" t="s">
        <v>66</v>
      </c>
      <c r="B18" s="9" t="s">
        <v>64</v>
      </c>
      <c r="C18" s="14">
        <v>13</v>
      </c>
      <c r="D18" s="34">
        <v>167</v>
      </c>
      <c r="E18" s="31">
        <f t="shared" si="0"/>
        <v>4.1749999999999998</v>
      </c>
    </row>
    <row r="19" spans="1:6" ht="31.5" x14ac:dyDescent="0.25">
      <c r="A19" s="8" t="s">
        <v>17</v>
      </c>
      <c r="B19" s="10" t="s">
        <v>55</v>
      </c>
      <c r="C19" s="30">
        <v>14</v>
      </c>
      <c r="D19" s="2">
        <f>D20+D21</f>
        <v>1234.3</v>
      </c>
      <c r="E19" s="31">
        <f t="shared" si="0"/>
        <v>30.857499999999998</v>
      </c>
    </row>
    <row r="20" spans="1:6" ht="15.75" x14ac:dyDescent="0.25">
      <c r="A20" s="13" t="s">
        <v>18</v>
      </c>
      <c r="B20" s="12" t="s">
        <v>59</v>
      </c>
      <c r="C20" s="30">
        <v>15</v>
      </c>
      <c r="D20" s="34">
        <v>1011.72</v>
      </c>
      <c r="E20" s="31">
        <f t="shared" si="0"/>
        <v>25.292999999999999</v>
      </c>
    </row>
    <row r="21" spans="1:6" ht="15.75" x14ac:dyDescent="0.25">
      <c r="A21" s="13" t="s">
        <v>58</v>
      </c>
      <c r="B21" s="9" t="s">
        <v>60</v>
      </c>
      <c r="C21" s="14">
        <v>16</v>
      </c>
      <c r="D21" s="34">
        <v>222.58</v>
      </c>
      <c r="E21" s="31">
        <f t="shared" si="0"/>
        <v>5.5645000000000007</v>
      </c>
    </row>
    <row r="22" spans="1:6" ht="31.5" x14ac:dyDescent="0.25">
      <c r="A22" s="8" t="s">
        <v>45</v>
      </c>
      <c r="B22" s="10" t="s">
        <v>33</v>
      </c>
      <c r="C22" s="14">
        <v>17</v>
      </c>
      <c r="D22" s="2">
        <f>D23+D24</f>
        <v>1234.3</v>
      </c>
      <c r="E22" s="31">
        <f t="shared" si="0"/>
        <v>30.857499999999998</v>
      </c>
    </row>
    <row r="23" spans="1:6" ht="15.75" x14ac:dyDescent="0.25">
      <c r="A23" s="13" t="s">
        <v>19</v>
      </c>
      <c r="B23" s="12" t="s">
        <v>59</v>
      </c>
      <c r="C23" s="14">
        <v>18</v>
      </c>
      <c r="D23" s="34">
        <v>1011.72</v>
      </c>
      <c r="E23" s="31">
        <f>D23/40</f>
        <v>25.292999999999999</v>
      </c>
    </row>
    <row r="24" spans="1:6" ht="15.75" x14ac:dyDescent="0.25">
      <c r="A24" s="13" t="s">
        <v>57</v>
      </c>
      <c r="B24" s="9" t="s">
        <v>60</v>
      </c>
      <c r="C24" s="30">
        <v>19</v>
      </c>
      <c r="D24" s="34">
        <v>222.58</v>
      </c>
      <c r="E24" s="31">
        <f t="shared" si="0"/>
        <v>5.5645000000000007</v>
      </c>
    </row>
    <row r="25" spans="1:6" ht="15.75" x14ac:dyDescent="0.25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6" ht="15.75" x14ac:dyDescent="0.25">
      <c r="A26" s="13" t="s">
        <v>22</v>
      </c>
      <c r="B26" s="9"/>
      <c r="C26" s="14">
        <v>21</v>
      </c>
      <c r="D26" s="34"/>
      <c r="E26" s="31">
        <f t="shared" si="0"/>
        <v>0</v>
      </c>
    </row>
    <row r="27" spans="1:6" ht="15.75" x14ac:dyDescent="0.25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6" ht="15.75" x14ac:dyDescent="0.25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6" ht="15.75" x14ac:dyDescent="0.25">
      <c r="A29" s="7" t="s">
        <v>34</v>
      </c>
      <c r="B29" s="12" t="s">
        <v>27</v>
      </c>
      <c r="C29" s="30">
        <v>24</v>
      </c>
      <c r="D29" s="34"/>
      <c r="E29" s="31">
        <f t="shared" si="0"/>
        <v>0</v>
      </c>
    </row>
    <row r="30" spans="1:6" ht="15.75" x14ac:dyDescent="0.25">
      <c r="A30" s="13" t="s">
        <v>35</v>
      </c>
      <c r="B30" s="9" t="s">
        <v>28</v>
      </c>
      <c r="C30" s="30">
        <v>25</v>
      </c>
      <c r="D30" s="34"/>
      <c r="E30" s="31">
        <f t="shared" si="0"/>
        <v>0</v>
      </c>
    </row>
    <row r="31" spans="1:6" ht="15.75" x14ac:dyDescent="0.25">
      <c r="A31" s="13" t="s">
        <v>36</v>
      </c>
      <c r="B31" s="9" t="s">
        <v>29</v>
      </c>
      <c r="C31" s="14">
        <v>26</v>
      </c>
      <c r="D31" s="34"/>
      <c r="E31" s="31">
        <f t="shared" si="0"/>
        <v>0</v>
      </c>
    </row>
    <row r="32" spans="1:6" ht="31.5" x14ac:dyDescent="0.25">
      <c r="A32" s="15" t="s">
        <v>37</v>
      </c>
      <c r="B32" s="16" t="s">
        <v>30</v>
      </c>
      <c r="C32" s="14">
        <v>27</v>
      </c>
      <c r="D32" s="17">
        <f>D6+D19+D22</f>
        <v>14811.599999999999</v>
      </c>
      <c r="E32" s="18">
        <f>D32/D34</f>
        <v>370.28999999999996</v>
      </c>
      <c r="F32">
        <f>D32*1.2</f>
        <v>17773.919999999998</v>
      </c>
    </row>
    <row r="33" spans="1:6" ht="15.75" x14ac:dyDescent="0.25">
      <c r="A33" s="15" t="s">
        <v>38</v>
      </c>
      <c r="B33" s="16" t="s">
        <v>31</v>
      </c>
      <c r="C33" s="14">
        <v>28</v>
      </c>
      <c r="D33" s="19">
        <f>D32/60</f>
        <v>246.85999999999999</v>
      </c>
      <c r="E33" s="19">
        <f>D33/D34</f>
        <v>6.1715</v>
      </c>
    </row>
    <row r="34" spans="1:6" ht="15.75" x14ac:dyDescent="0.25">
      <c r="A34" s="15" t="s">
        <v>39</v>
      </c>
      <c r="B34" s="20" t="s">
        <v>32</v>
      </c>
      <c r="C34" s="30">
        <v>29</v>
      </c>
      <c r="D34" s="21">
        <v>40</v>
      </c>
      <c r="E34" s="22">
        <v>1</v>
      </c>
    </row>
    <row r="35" spans="1:6" ht="15.75" x14ac:dyDescent="0.25">
      <c r="A35" s="15" t="s">
        <v>40</v>
      </c>
      <c r="B35" s="16" t="s">
        <v>41</v>
      </c>
      <c r="C35" s="30">
        <v>30</v>
      </c>
      <c r="D35" s="18">
        <f>D33*3</f>
        <v>740.57999999999993</v>
      </c>
      <c r="E35" s="19">
        <f>D35/D34</f>
        <v>18.514499999999998</v>
      </c>
    </row>
    <row r="36" spans="1:6" ht="15.75" x14ac:dyDescent="0.25">
      <c r="A36" s="17">
        <v>12</v>
      </c>
      <c r="B36" s="23" t="s">
        <v>42</v>
      </c>
      <c r="C36" s="14">
        <v>31</v>
      </c>
      <c r="D36" s="24">
        <f>D35*20%</f>
        <v>148.11599999999999</v>
      </c>
      <c r="E36" s="24">
        <f>E35*20%</f>
        <v>3.7028999999999996</v>
      </c>
    </row>
    <row r="37" spans="1:6" ht="22.5" x14ac:dyDescent="0.25">
      <c r="A37" s="17">
        <v>13</v>
      </c>
      <c r="B37" s="16" t="s">
        <v>43</v>
      </c>
      <c r="C37" s="14">
        <v>32</v>
      </c>
      <c r="D37" s="18">
        <f>D35+D36</f>
        <v>888.69599999999991</v>
      </c>
      <c r="E37" s="36">
        <f>E35+E36</f>
        <v>22.217399999999998</v>
      </c>
    </row>
    <row r="38" spans="1:6" ht="15.75" x14ac:dyDescent="0.25">
      <c r="A38" s="17">
        <v>14</v>
      </c>
      <c r="B38" s="16" t="s">
        <v>44</v>
      </c>
      <c r="C38" s="14">
        <v>33</v>
      </c>
      <c r="D38" s="18">
        <f>D37/3</f>
        <v>296.23199999999997</v>
      </c>
      <c r="E38" s="18">
        <f>E37/3</f>
        <v>7.4057999999999993</v>
      </c>
      <c r="F38" s="39">
        <f>E38*40*60</f>
        <v>17773.919999999998</v>
      </c>
    </row>
    <row r="40" spans="1:6" ht="15.75" x14ac:dyDescent="0.25">
      <c r="B40" s="28" t="s">
        <v>48</v>
      </c>
      <c r="C40" s="29"/>
      <c r="D40" s="29"/>
      <c r="E40" s="29" t="s">
        <v>52</v>
      </c>
    </row>
    <row r="41" spans="1:6" ht="15.75" x14ac:dyDescent="0.25">
      <c r="B41" s="29"/>
      <c r="C41" s="29"/>
      <c r="D41" s="29"/>
      <c r="E41" s="29"/>
    </row>
    <row r="42" spans="1:6" ht="15.75" x14ac:dyDescent="0.25">
      <c r="B42" s="28" t="s">
        <v>49</v>
      </c>
      <c r="C42" s="29"/>
      <c r="D42" s="29"/>
      <c r="E42" s="29" t="s">
        <v>53</v>
      </c>
    </row>
    <row r="43" spans="1:6" ht="15.75" x14ac:dyDescent="0.25">
      <c r="B43" s="29"/>
      <c r="C43" s="29"/>
      <c r="D43" s="29"/>
      <c r="E43" s="29"/>
    </row>
    <row r="44" spans="1:6" ht="15.75" x14ac:dyDescent="0.25">
      <c r="B44" s="29" t="s">
        <v>50</v>
      </c>
      <c r="C44" s="29"/>
      <c r="D44" s="29"/>
      <c r="E44" s="29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68A5E-AB84-450B-8A90-799FECD71D50}">
  <sheetPr>
    <pageSetUpPr fitToPage="1"/>
  </sheetPr>
  <dimension ref="A1:F44"/>
  <sheetViews>
    <sheetView topLeftCell="A25" workbookViewId="0">
      <selection sqref="A1:E44"/>
    </sheetView>
  </sheetViews>
  <sheetFormatPr defaultRowHeight="15" x14ac:dyDescent="0.25"/>
  <cols>
    <col min="1" max="1" width="7.28515625" customWidth="1"/>
    <col min="2" max="2" width="56.7109375" customWidth="1"/>
    <col min="4" max="4" width="12.28515625" customWidth="1"/>
    <col min="5" max="5" width="21.140625" customWidth="1"/>
    <col min="6" max="6" width="12.7109375" customWidth="1"/>
  </cols>
  <sheetData>
    <row r="1" spans="1:5" x14ac:dyDescent="0.25">
      <c r="E1" s="40" t="s">
        <v>68</v>
      </c>
    </row>
    <row r="2" spans="1:5" ht="55.5" customHeight="1" x14ac:dyDescent="0.25">
      <c r="A2" s="41" t="s">
        <v>69</v>
      </c>
      <c r="B2" s="41"/>
      <c r="C2" s="41"/>
      <c r="D2" s="41"/>
      <c r="E2" s="41"/>
    </row>
    <row r="3" spans="1:5" ht="15.75" x14ac:dyDescent="0.25">
      <c r="A3" s="42" t="s">
        <v>0</v>
      </c>
      <c r="B3" s="42" t="s">
        <v>47</v>
      </c>
      <c r="C3" s="43" t="s">
        <v>20</v>
      </c>
      <c r="D3" s="44" t="s">
        <v>1</v>
      </c>
      <c r="E3" s="45"/>
    </row>
    <row r="4" spans="1:5" ht="47.25" x14ac:dyDescent="0.25">
      <c r="A4" s="42"/>
      <c r="B4" s="42"/>
      <c r="C4" s="43"/>
      <c r="D4" s="4" t="s">
        <v>2</v>
      </c>
      <c r="E4" s="35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4</v>
      </c>
      <c r="C6" s="14">
        <v>1</v>
      </c>
      <c r="D6" s="2">
        <f>D7+D10+D15</f>
        <v>11396</v>
      </c>
      <c r="E6" s="31">
        <f>D6/15</f>
        <v>759.73333333333335</v>
      </c>
    </row>
    <row r="7" spans="1:5" ht="15.75" x14ac:dyDescent="0.25">
      <c r="A7" s="11" t="s">
        <v>5</v>
      </c>
      <c r="B7" s="12" t="s">
        <v>6</v>
      </c>
      <c r="C7" s="14">
        <v>2</v>
      </c>
      <c r="D7" s="34">
        <f>D8+D9</f>
        <v>9704</v>
      </c>
      <c r="E7" s="31">
        <f t="shared" ref="E7:E23" si="0">D7/15</f>
        <v>646.93333333333328</v>
      </c>
    </row>
    <row r="8" spans="1:5" ht="15.75" x14ac:dyDescent="0.25">
      <c r="A8" s="11" t="s">
        <v>7</v>
      </c>
      <c r="B8" s="9" t="s">
        <v>62</v>
      </c>
      <c r="C8" s="14">
        <v>3</v>
      </c>
      <c r="D8" s="34">
        <v>6759</v>
      </c>
      <c r="E8" s="31">
        <f t="shared" si="0"/>
        <v>450.6</v>
      </c>
    </row>
    <row r="9" spans="1:5" ht="15.75" x14ac:dyDescent="0.25">
      <c r="A9" s="11" t="s">
        <v>51</v>
      </c>
      <c r="B9" s="9" t="s">
        <v>63</v>
      </c>
      <c r="C9" s="30">
        <v>4</v>
      </c>
      <c r="D9" s="34">
        <v>2945</v>
      </c>
      <c r="E9" s="31">
        <f t="shared" si="0"/>
        <v>196.33333333333334</v>
      </c>
    </row>
    <row r="10" spans="1:5" ht="15.75" x14ac:dyDescent="0.25">
      <c r="A10" s="11" t="s">
        <v>9</v>
      </c>
      <c r="B10" s="12" t="s">
        <v>8</v>
      </c>
      <c r="C10" s="30">
        <v>5</v>
      </c>
      <c r="D10" s="34">
        <f>D11+D12</f>
        <v>1314</v>
      </c>
      <c r="E10" s="31">
        <f t="shared" si="0"/>
        <v>87.6</v>
      </c>
    </row>
    <row r="11" spans="1:5" ht="15.75" x14ac:dyDescent="0.25">
      <c r="A11" s="13" t="s">
        <v>10</v>
      </c>
      <c r="B11" s="12" t="s">
        <v>59</v>
      </c>
      <c r="C11" s="14">
        <v>6</v>
      </c>
      <c r="D11" s="34">
        <v>1077</v>
      </c>
      <c r="E11" s="31">
        <f t="shared" si="0"/>
        <v>71.8</v>
      </c>
    </row>
    <row r="12" spans="1:5" ht="15.75" x14ac:dyDescent="0.25">
      <c r="A12" s="13" t="s">
        <v>61</v>
      </c>
      <c r="B12" s="9" t="s">
        <v>60</v>
      </c>
      <c r="C12" s="14">
        <v>7</v>
      </c>
      <c r="D12" s="34">
        <v>237</v>
      </c>
      <c r="E12" s="31">
        <f t="shared" si="0"/>
        <v>15.8</v>
      </c>
    </row>
    <row r="13" spans="1:5" ht="15.75" x14ac:dyDescent="0.25">
      <c r="A13" s="13" t="s">
        <v>11</v>
      </c>
      <c r="B13" s="12" t="s">
        <v>12</v>
      </c>
      <c r="C13" s="14">
        <v>8</v>
      </c>
      <c r="D13" s="34"/>
      <c r="E13" s="31">
        <f t="shared" si="0"/>
        <v>0</v>
      </c>
    </row>
    <row r="14" spans="1:5" ht="15.75" x14ac:dyDescent="0.25">
      <c r="A14" s="13" t="s">
        <v>13</v>
      </c>
      <c r="B14" s="9"/>
      <c r="C14" s="30">
        <v>9</v>
      </c>
      <c r="D14" s="34"/>
      <c r="E14" s="31">
        <f t="shared" si="0"/>
        <v>0</v>
      </c>
    </row>
    <row r="15" spans="1:5" ht="31.5" x14ac:dyDescent="0.25">
      <c r="A15" s="13" t="s">
        <v>14</v>
      </c>
      <c r="B15" s="12" t="s">
        <v>15</v>
      </c>
      <c r="C15" s="30">
        <v>10</v>
      </c>
      <c r="D15" s="34">
        <f>D16+D17+D18</f>
        <v>378</v>
      </c>
      <c r="E15" s="31">
        <f t="shared" si="0"/>
        <v>25.2</v>
      </c>
    </row>
    <row r="16" spans="1:5" ht="15.75" x14ac:dyDescent="0.25">
      <c r="A16" s="13" t="s">
        <v>16</v>
      </c>
      <c r="B16" s="12" t="s">
        <v>59</v>
      </c>
      <c r="C16" s="14">
        <v>11</v>
      </c>
      <c r="D16" s="34">
        <v>173</v>
      </c>
      <c r="E16" s="31">
        <f t="shared" si="0"/>
        <v>11.533333333333333</v>
      </c>
    </row>
    <row r="17" spans="1:6" ht="15.75" x14ac:dyDescent="0.25">
      <c r="A17" s="13" t="s">
        <v>65</v>
      </c>
      <c r="B17" s="9" t="s">
        <v>60</v>
      </c>
      <c r="C17" s="14">
        <v>12</v>
      </c>
      <c r="D17" s="34">
        <v>38</v>
      </c>
      <c r="E17" s="31">
        <f t="shared" si="0"/>
        <v>2.5333333333333332</v>
      </c>
    </row>
    <row r="18" spans="1:6" ht="15.75" x14ac:dyDescent="0.25">
      <c r="A18" s="13" t="s">
        <v>66</v>
      </c>
      <c r="B18" s="9" t="s">
        <v>64</v>
      </c>
      <c r="C18" s="14">
        <v>13</v>
      </c>
      <c r="D18" s="34">
        <v>167</v>
      </c>
      <c r="E18" s="31">
        <f t="shared" si="0"/>
        <v>11.133333333333333</v>
      </c>
    </row>
    <row r="19" spans="1:6" ht="31.5" x14ac:dyDescent="0.25">
      <c r="A19" s="8" t="s">
        <v>17</v>
      </c>
      <c r="B19" s="10" t="s">
        <v>55</v>
      </c>
      <c r="C19" s="30">
        <v>14</v>
      </c>
      <c r="D19" s="2">
        <f>D20+D21</f>
        <v>1139.5999999999999</v>
      </c>
      <c r="E19" s="31">
        <f t="shared" si="0"/>
        <v>75.973333333333329</v>
      </c>
    </row>
    <row r="20" spans="1:6" ht="15.75" x14ac:dyDescent="0.25">
      <c r="A20" s="13" t="s">
        <v>18</v>
      </c>
      <c r="B20" s="12" t="s">
        <v>59</v>
      </c>
      <c r="C20" s="30">
        <v>15</v>
      </c>
      <c r="D20" s="34">
        <v>934.1</v>
      </c>
      <c r="E20" s="31">
        <f t="shared" si="0"/>
        <v>62.273333333333333</v>
      </c>
    </row>
    <row r="21" spans="1:6" ht="15.75" x14ac:dyDescent="0.25">
      <c r="A21" s="13" t="s">
        <v>58</v>
      </c>
      <c r="B21" s="9" t="s">
        <v>60</v>
      </c>
      <c r="C21" s="14">
        <v>16</v>
      </c>
      <c r="D21" s="34">
        <v>205.5</v>
      </c>
      <c r="E21" s="31">
        <f t="shared" si="0"/>
        <v>13.7</v>
      </c>
    </row>
    <row r="22" spans="1:6" ht="31.5" x14ac:dyDescent="0.25">
      <c r="A22" s="8" t="s">
        <v>45</v>
      </c>
      <c r="B22" s="10" t="s">
        <v>33</v>
      </c>
      <c r="C22" s="14">
        <v>17</v>
      </c>
      <c r="D22" s="2">
        <f>D23+D24</f>
        <v>1139.5999999999999</v>
      </c>
      <c r="E22" s="31">
        <f t="shared" si="0"/>
        <v>75.973333333333329</v>
      </c>
    </row>
    <row r="23" spans="1:6" ht="15.75" x14ac:dyDescent="0.25">
      <c r="A23" s="13" t="s">
        <v>19</v>
      </c>
      <c r="B23" s="12" t="s">
        <v>59</v>
      </c>
      <c r="C23" s="14">
        <v>18</v>
      </c>
      <c r="D23" s="34">
        <v>934.1</v>
      </c>
      <c r="E23" s="31">
        <f t="shared" si="0"/>
        <v>62.273333333333333</v>
      </c>
    </row>
    <row r="24" spans="1:6" ht="15.75" x14ac:dyDescent="0.25">
      <c r="A24" s="13" t="s">
        <v>57</v>
      </c>
      <c r="B24" s="9" t="s">
        <v>60</v>
      </c>
      <c r="C24" s="30">
        <v>19</v>
      </c>
      <c r="D24" s="34">
        <v>205.5</v>
      </c>
      <c r="E24" s="31">
        <f>D24/15</f>
        <v>13.7</v>
      </c>
    </row>
    <row r="25" spans="1:6" ht="15.75" x14ac:dyDescent="0.25">
      <c r="A25" s="8" t="s">
        <v>46</v>
      </c>
      <c r="B25" s="10" t="s">
        <v>21</v>
      </c>
      <c r="C25" s="30">
        <v>20</v>
      </c>
      <c r="D25" s="2"/>
      <c r="E25" s="31">
        <f t="shared" ref="E25:E31" si="1">D25/40</f>
        <v>0</v>
      </c>
    </row>
    <row r="26" spans="1:6" ht="15.75" x14ac:dyDescent="0.25">
      <c r="A26" s="13" t="s">
        <v>22</v>
      </c>
      <c r="B26" s="9"/>
      <c r="C26" s="14">
        <v>21</v>
      </c>
      <c r="D26" s="34"/>
      <c r="E26" s="31">
        <f t="shared" si="1"/>
        <v>0</v>
      </c>
    </row>
    <row r="27" spans="1:6" ht="15.75" x14ac:dyDescent="0.25">
      <c r="A27" s="8" t="s">
        <v>23</v>
      </c>
      <c r="B27" s="6" t="s">
        <v>24</v>
      </c>
      <c r="C27" s="14">
        <v>22</v>
      </c>
      <c r="D27" s="2"/>
      <c r="E27" s="31">
        <f t="shared" si="1"/>
        <v>0</v>
      </c>
    </row>
    <row r="28" spans="1:6" ht="15.75" x14ac:dyDescent="0.25">
      <c r="A28" s="8" t="s">
        <v>25</v>
      </c>
      <c r="B28" s="10" t="s">
        <v>26</v>
      </c>
      <c r="C28" s="14">
        <v>23</v>
      </c>
      <c r="D28" s="2"/>
      <c r="E28" s="31">
        <f t="shared" si="1"/>
        <v>0</v>
      </c>
    </row>
    <row r="29" spans="1:6" ht="15.75" x14ac:dyDescent="0.25">
      <c r="A29" s="7" t="s">
        <v>34</v>
      </c>
      <c r="B29" s="12" t="s">
        <v>27</v>
      </c>
      <c r="C29" s="30">
        <v>24</v>
      </c>
      <c r="D29" s="34"/>
      <c r="E29" s="31">
        <f t="shared" si="1"/>
        <v>0</v>
      </c>
    </row>
    <row r="30" spans="1:6" ht="15.75" x14ac:dyDescent="0.25">
      <c r="A30" s="13" t="s">
        <v>35</v>
      </c>
      <c r="B30" s="9" t="s">
        <v>28</v>
      </c>
      <c r="C30" s="30">
        <v>25</v>
      </c>
      <c r="D30" s="34"/>
      <c r="E30" s="31">
        <f t="shared" si="1"/>
        <v>0</v>
      </c>
    </row>
    <row r="31" spans="1:6" ht="15.75" x14ac:dyDescent="0.25">
      <c r="A31" s="13" t="s">
        <v>36</v>
      </c>
      <c r="B31" s="9" t="s">
        <v>29</v>
      </c>
      <c r="C31" s="14">
        <v>26</v>
      </c>
      <c r="D31" s="34"/>
      <c r="E31" s="31">
        <f t="shared" si="1"/>
        <v>0</v>
      </c>
    </row>
    <row r="32" spans="1:6" ht="31.5" x14ac:dyDescent="0.25">
      <c r="A32" s="15" t="s">
        <v>37</v>
      </c>
      <c r="B32" s="16" t="s">
        <v>30</v>
      </c>
      <c r="C32" s="14">
        <v>27</v>
      </c>
      <c r="D32" s="17">
        <f>D6+D19+D22</f>
        <v>13675.2</v>
      </c>
      <c r="E32" s="18">
        <f>D32/D34</f>
        <v>911.68000000000006</v>
      </c>
      <c r="F32">
        <f>D32*1.2</f>
        <v>16410.240000000002</v>
      </c>
    </row>
    <row r="33" spans="1:6" ht="15.75" x14ac:dyDescent="0.25">
      <c r="A33" s="15" t="s">
        <v>38</v>
      </c>
      <c r="B33" s="16" t="s">
        <v>31</v>
      </c>
      <c r="C33" s="14">
        <v>28</v>
      </c>
      <c r="D33" s="19">
        <f>D32/60</f>
        <v>227.92000000000002</v>
      </c>
      <c r="E33" s="19">
        <f>D33/D34</f>
        <v>15.194666666666668</v>
      </c>
    </row>
    <row r="34" spans="1:6" ht="15.75" x14ac:dyDescent="0.25">
      <c r="A34" s="15" t="s">
        <v>39</v>
      </c>
      <c r="B34" s="20" t="s">
        <v>32</v>
      </c>
      <c r="C34" s="30">
        <v>29</v>
      </c>
      <c r="D34" s="21">
        <v>15</v>
      </c>
      <c r="E34" s="22">
        <v>1</v>
      </c>
    </row>
    <row r="35" spans="1:6" ht="15.75" x14ac:dyDescent="0.25">
      <c r="A35" s="15" t="s">
        <v>40</v>
      </c>
      <c r="B35" s="16" t="s">
        <v>41</v>
      </c>
      <c r="C35" s="30">
        <v>30</v>
      </c>
      <c r="D35" s="18">
        <f>D33*3</f>
        <v>683.76</v>
      </c>
      <c r="E35" s="19">
        <f>D35/D34</f>
        <v>45.583999999999996</v>
      </c>
    </row>
    <row r="36" spans="1:6" ht="15.75" x14ac:dyDescent="0.25">
      <c r="A36" s="17">
        <v>12</v>
      </c>
      <c r="B36" s="23" t="s">
        <v>42</v>
      </c>
      <c r="C36" s="14">
        <v>31</v>
      </c>
      <c r="D36" s="24">
        <f>D35*20%</f>
        <v>136.75200000000001</v>
      </c>
      <c r="E36" s="24">
        <f>E35*20%</f>
        <v>9.1167999999999996</v>
      </c>
    </row>
    <row r="37" spans="1:6" ht="22.5" x14ac:dyDescent="0.25">
      <c r="A37" s="17">
        <v>13</v>
      </c>
      <c r="B37" s="16" t="s">
        <v>43</v>
      </c>
      <c r="C37" s="14">
        <v>32</v>
      </c>
      <c r="D37" s="18">
        <f>D35+D36</f>
        <v>820.51199999999994</v>
      </c>
      <c r="E37" s="36">
        <f>E35+E36</f>
        <v>54.700799999999994</v>
      </c>
      <c r="F37" s="39">
        <f>E38*15*60</f>
        <v>16410.239999999998</v>
      </c>
    </row>
    <row r="38" spans="1:6" ht="15.75" x14ac:dyDescent="0.25">
      <c r="A38" s="17">
        <v>14</v>
      </c>
      <c r="B38" s="16" t="s">
        <v>44</v>
      </c>
      <c r="C38" s="14">
        <v>33</v>
      </c>
      <c r="D38" s="18">
        <f>D37/3</f>
        <v>273.50399999999996</v>
      </c>
      <c r="E38" s="18">
        <f>E37/3</f>
        <v>18.233599999999999</v>
      </c>
    </row>
    <row r="40" spans="1:6" ht="15.75" x14ac:dyDescent="0.25">
      <c r="B40" s="28" t="s">
        <v>48</v>
      </c>
      <c r="C40" s="29"/>
      <c r="D40" s="29"/>
      <c r="E40" s="29" t="s">
        <v>52</v>
      </c>
    </row>
    <row r="41" spans="1:6" ht="15.75" x14ac:dyDescent="0.25">
      <c r="B41" s="29"/>
      <c r="C41" s="29"/>
      <c r="D41" s="29"/>
      <c r="E41" s="29"/>
    </row>
    <row r="42" spans="1:6" ht="15.75" x14ac:dyDescent="0.25">
      <c r="B42" s="28" t="s">
        <v>49</v>
      </c>
      <c r="C42" s="29"/>
      <c r="D42" s="29"/>
      <c r="E42" s="29" t="s">
        <v>53</v>
      </c>
    </row>
    <row r="43" spans="1:6" ht="15.75" x14ac:dyDescent="0.25">
      <c r="B43" s="29"/>
      <c r="C43" s="29"/>
      <c r="D43" s="29"/>
      <c r="E43" s="29"/>
    </row>
    <row r="44" spans="1:6" ht="15.75" x14ac:dyDescent="0.25">
      <c r="B44" s="29" t="s">
        <v>50</v>
      </c>
      <c r="C44" s="29"/>
      <c r="D44" s="29"/>
      <c r="E44" s="29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821-0578-4545-ADB6-6ECC72DD2DF9}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47.7109375" customWidth="1"/>
    <col min="4" max="4" width="12.42578125" customWidth="1"/>
    <col min="5" max="5" width="23.42578125" customWidth="1"/>
    <col min="6" max="6" width="16" customWidth="1"/>
  </cols>
  <sheetData>
    <row r="1" spans="1:5" x14ac:dyDescent="0.25">
      <c r="E1" s="40" t="s">
        <v>68</v>
      </c>
    </row>
    <row r="2" spans="1:5" ht="42.75" customHeight="1" x14ac:dyDescent="0.25">
      <c r="A2" s="41" t="s">
        <v>70</v>
      </c>
      <c r="B2" s="41"/>
      <c r="C2" s="41"/>
      <c r="D2" s="41"/>
      <c r="E2" s="41"/>
    </row>
    <row r="3" spans="1:5" ht="15.75" x14ac:dyDescent="0.25">
      <c r="A3" s="42" t="s">
        <v>0</v>
      </c>
      <c r="B3" s="42" t="s">
        <v>47</v>
      </c>
      <c r="C3" s="43" t="s">
        <v>20</v>
      </c>
      <c r="D3" s="44" t="s">
        <v>1</v>
      </c>
      <c r="E3" s="45"/>
    </row>
    <row r="4" spans="1:5" ht="47.25" x14ac:dyDescent="0.25">
      <c r="A4" s="42"/>
      <c r="B4" s="42"/>
      <c r="C4" s="43"/>
      <c r="D4" s="4" t="s">
        <v>2</v>
      </c>
      <c r="E4" s="35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31.5" x14ac:dyDescent="0.25">
      <c r="A6" s="2">
        <v>1</v>
      </c>
      <c r="B6" s="10" t="s">
        <v>4</v>
      </c>
      <c r="C6" s="14">
        <v>1</v>
      </c>
      <c r="D6" s="2">
        <f>D7+D10+D15</f>
        <v>11619</v>
      </c>
      <c r="E6" s="31">
        <f>D6/20</f>
        <v>580.95000000000005</v>
      </c>
    </row>
    <row r="7" spans="1:5" ht="31.5" x14ac:dyDescent="0.25">
      <c r="A7" s="11" t="s">
        <v>5</v>
      </c>
      <c r="B7" s="12" t="s">
        <v>6</v>
      </c>
      <c r="C7" s="14">
        <v>2</v>
      </c>
      <c r="D7" s="34">
        <f>D8+D9</f>
        <v>9926</v>
      </c>
      <c r="E7" s="31">
        <f t="shared" ref="E7:E23" si="0">D7/20</f>
        <v>496.3</v>
      </c>
    </row>
    <row r="8" spans="1:5" ht="15.75" x14ac:dyDescent="0.25">
      <c r="A8" s="11" t="s">
        <v>7</v>
      </c>
      <c r="B8" s="9" t="s">
        <v>62</v>
      </c>
      <c r="C8" s="14">
        <v>3</v>
      </c>
      <c r="D8" s="34">
        <v>6834</v>
      </c>
      <c r="E8" s="31">
        <f t="shared" si="0"/>
        <v>341.7</v>
      </c>
    </row>
    <row r="9" spans="1:5" ht="15.75" x14ac:dyDescent="0.25">
      <c r="A9" s="11" t="s">
        <v>51</v>
      </c>
      <c r="B9" s="9" t="s">
        <v>63</v>
      </c>
      <c r="C9" s="30">
        <v>4</v>
      </c>
      <c r="D9" s="34">
        <v>3092</v>
      </c>
      <c r="E9" s="31">
        <f t="shared" si="0"/>
        <v>154.6</v>
      </c>
    </row>
    <row r="10" spans="1:5" ht="15.75" x14ac:dyDescent="0.25">
      <c r="A10" s="11" t="s">
        <v>9</v>
      </c>
      <c r="B10" s="12" t="s">
        <v>8</v>
      </c>
      <c r="C10" s="30">
        <v>5</v>
      </c>
      <c r="D10" s="34">
        <f>D11+D12</f>
        <v>1314</v>
      </c>
      <c r="E10" s="31">
        <f t="shared" si="0"/>
        <v>65.7</v>
      </c>
    </row>
    <row r="11" spans="1:5" ht="15.75" x14ac:dyDescent="0.25">
      <c r="A11" s="13" t="s">
        <v>10</v>
      </c>
      <c r="B11" s="12" t="s">
        <v>59</v>
      </c>
      <c r="C11" s="14">
        <v>6</v>
      </c>
      <c r="D11" s="34">
        <v>1077</v>
      </c>
      <c r="E11" s="31">
        <f t="shared" si="0"/>
        <v>53.85</v>
      </c>
    </row>
    <row r="12" spans="1:5" ht="15.75" x14ac:dyDescent="0.25">
      <c r="A12" s="13" t="s">
        <v>61</v>
      </c>
      <c r="B12" s="9" t="s">
        <v>60</v>
      </c>
      <c r="C12" s="14">
        <v>7</v>
      </c>
      <c r="D12" s="34">
        <v>237</v>
      </c>
      <c r="E12" s="31">
        <f t="shared" si="0"/>
        <v>11.85</v>
      </c>
    </row>
    <row r="13" spans="1:5" ht="15.75" x14ac:dyDescent="0.25">
      <c r="A13" s="13" t="s">
        <v>11</v>
      </c>
      <c r="B13" s="12" t="s">
        <v>12</v>
      </c>
      <c r="C13" s="14">
        <v>8</v>
      </c>
      <c r="D13" s="34"/>
      <c r="E13" s="31">
        <f t="shared" si="0"/>
        <v>0</v>
      </c>
    </row>
    <row r="14" spans="1:5" ht="15.75" x14ac:dyDescent="0.25">
      <c r="A14" s="13" t="s">
        <v>13</v>
      </c>
      <c r="B14" s="9"/>
      <c r="C14" s="30">
        <v>9</v>
      </c>
      <c r="D14" s="34"/>
      <c r="E14" s="31">
        <f t="shared" si="0"/>
        <v>0</v>
      </c>
    </row>
    <row r="15" spans="1:5" ht="31.5" x14ac:dyDescent="0.25">
      <c r="A15" s="13" t="s">
        <v>14</v>
      </c>
      <c r="B15" s="12" t="s">
        <v>15</v>
      </c>
      <c r="C15" s="30">
        <v>10</v>
      </c>
      <c r="D15" s="34">
        <f>D16+D17+D18</f>
        <v>379</v>
      </c>
      <c r="E15" s="31">
        <f t="shared" si="0"/>
        <v>18.95</v>
      </c>
    </row>
    <row r="16" spans="1:5" ht="15.75" x14ac:dyDescent="0.25">
      <c r="A16" s="13" t="s">
        <v>16</v>
      </c>
      <c r="B16" s="12" t="s">
        <v>59</v>
      </c>
      <c r="C16" s="14">
        <v>11</v>
      </c>
      <c r="D16" s="34">
        <v>173</v>
      </c>
      <c r="E16" s="31">
        <f t="shared" si="0"/>
        <v>8.65</v>
      </c>
    </row>
    <row r="17" spans="1:6" ht="15.75" x14ac:dyDescent="0.25">
      <c r="A17" s="13" t="s">
        <v>65</v>
      </c>
      <c r="B17" s="9" t="s">
        <v>60</v>
      </c>
      <c r="C17" s="14">
        <v>12</v>
      </c>
      <c r="D17" s="34">
        <v>38</v>
      </c>
      <c r="E17" s="31">
        <f t="shared" si="0"/>
        <v>1.9</v>
      </c>
    </row>
    <row r="18" spans="1:6" ht="15.75" x14ac:dyDescent="0.25">
      <c r="A18" s="13" t="s">
        <v>66</v>
      </c>
      <c r="B18" s="9" t="s">
        <v>64</v>
      </c>
      <c r="C18" s="14">
        <v>13</v>
      </c>
      <c r="D18" s="34">
        <v>168</v>
      </c>
      <c r="E18" s="31">
        <f t="shared" si="0"/>
        <v>8.4</v>
      </c>
    </row>
    <row r="19" spans="1:6" ht="47.25" x14ac:dyDescent="0.25">
      <c r="A19" s="8" t="s">
        <v>17</v>
      </c>
      <c r="B19" s="10" t="s">
        <v>55</v>
      </c>
      <c r="C19" s="30">
        <v>14</v>
      </c>
      <c r="D19" s="2">
        <f>D20+D21</f>
        <v>1161.9000000000001</v>
      </c>
      <c r="E19" s="31">
        <f t="shared" si="0"/>
        <v>58.095000000000006</v>
      </c>
    </row>
    <row r="20" spans="1:6" ht="15.75" x14ac:dyDescent="0.25">
      <c r="A20" s="13" t="s">
        <v>18</v>
      </c>
      <c r="B20" s="12" t="s">
        <v>59</v>
      </c>
      <c r="C20" s="30">
        <v>15</v>
      </c>
      <c r="D20" s="34">
        <v>952.38</v>
      </c>
      <c r="E20" s="31">
        <f t="shared" si="0"/>
        <v>47.619</v>
      </c>
    </row>
    <row r="21" spans="1:6" ht="15.75" x14ac:dyDescent="0.25">
      <c r="A21" s="13" t="s">
        <v>58</v>
      </c>
      <c r="B21" s="9" t="s">
        <v>60</v>
      </c>
      <c r="C21" s="14">
        <v>16</v>
      </c>
      <c r="D21" s="34">
        <v>209.52</v>
      </c>
      <c r="E21" s="31">
        <f t="shared" si="0"/>
        <v>10.476000000000001</v>
      </c>
    </row>
    <row r="22" spans="1:6" ht="31.5" x14ac:dyDescent="0.25">
      <c r="A22" s="8" t="s">
        <v>45</v>
      </c>
      <c r="B22" s="10" t="s">
        <v>33</v>
      </c>
      <c r="C22" s="14">
        <v>17</v>
      </c>
      <c r="D22" s="2">
        <f>D23+D24</f>
        <v>1161.9000000000001</v>
      </c>
      <c r="E22" s="31">
        <f t="shared" si="0"/>
        <v>58.095000000000006</v>
      </c>
    </row>
    <row r="23" spans="1:6" ht="15.75" x14ac:dyDescent="0.25">
      <c r="A23" s="13" t="s">
        <v>19</v>
      </c>
      <c r="B23" s="12" t="s">
        <v>59</v>
      </c>
      <c r="C23" s="14">
        <v>18</v>
      </c>
      <c r="D23" s="34">
        <v>952.38</v>
      </c>
      <c r="E23" s="31">
        <f t="shared" si="0"/>
        <v>47.619</v>
      </c>
    </row>
    <row r="24" spans="1:6" ht="15.75" x14ac:dyDescent="0.25">
      <c r="A24" s="13" t="s">
        <v>57</v>
      </c>
      <c r="B24" s="9" t="s">
        <v>60</v>
      </c>
      <c r="C24" s="30">
        <v>19</v>
      </c>
      <c r="D24" s="34">
        <v>209.52</v>
      </c>
      <c r="E24" s="31">
        <f>D24/20</f>
        <v>10.476000000000001</v>
      </c>
    </row>
    <row r="25" spans="1:6" ht="15.75" x14ac:dyDescent="0.25">
      <c r="A25" s="8" t="s">
        <v>46</v>
      </c>
      <c r="B25" s="10" t="s">
        <v>21</v>
      </c>
      <c r="C25" s="30">
        <v>20</v>
      </c>
      <c r="D25" s="2"/>
      <c r="E25" s="31">
        <f t="shared" ref="E25:E31" si="1">D25/40</f>
        <v>0</v>
      </c>
    </row>
    <row r="26" spans="1:6" ht="15.75" x14ac:dyDescent="0.25">
      <c r="A26" s="13" t="s">
        <v>22</v>
      </c>
      <c r="B26" s="9"/>
      <c r="C26" s="14">
        <v>21</v>
      </c>
      <c r="D26" s="34"/>
      <c r="E26" s="31">
        <f t="shared" si="1"/>
        <v>0</v>
      </c>
    </row>
    <row r="27" spans="1:6" ht="15.75" x14ac:dyDescent="0.25">
      <c r="A27" s="8" t="s">
        <v>23</v>
      </c>
      <c r="B27" s="6" t="s">
        <v>24</v>
      </c>
      <c r="C27" s="14">
        <v>22</v>
      </c>
      <c r="D27" s="2"/>
      <c r="E27" s="31">
        <f t="shared" si="1"/>
        <v>0</v>
      </c>
    </row>
    <row r="28" spans="1:6" ht="31.5" x14ac:dyDescent="0.25">
      <c r="A28" s="8" t="s">
        <v>25</v>
      </c>
      <c r="B28" s="10" t="s">
        <v>26</v>
      </c>
      <c r="C28" s="14">
        <v>23</v>
      </c>
      <c r="D28" s="2"/>
      <c r="E28" s="31">
        <f t="shared" si="1"/>
        <v>0</v>
      </c>
    </row>
    <row r="29" spans="1:6" ht="15.75" x14ac:dyDescent="0.25">
      <c r="A29" s="7" t="s">
        <v>34</v>
      </c>
      <c r="B29" s="12" t="s">
        <v>27</v>
      </c>
      <c r="C29" s="30">
        <v>24</v>
      </c>
      <c r="D29" s="34"/>
      <c r="E29" s="31">
        <f t="shared" si="1"/>
        <v>0</v>
      </c>
    </row>
    <row r="30" spans="1:6" ht="15.75" x14ac:dyDescent="0.25">
      <c r="A30" s="13" t="s">
        <v>35</v>
      </c>
      <c r="B30" s="9" t="s">
        <v>28</v>
      </c>
      <c r="C30" s="30">
        <v>25</v>
      </c>
      <c r="D30" s="34"/>
      <c r="E30" s="31">
        <f t="shared" si="1"/>
        <v>0</v>
      </c>
    </row>
    <row r="31" spans="1:6" ht="15.75" x14ac:dyDescent="0.25">
      <c r="A31" s="13" t="s">
        <v>36</v>
      </c>
      <c r="B31" s="9" t="s">
        <v>29</v>
      </c>
      <c r="C31" s="14">
        <v>26</v>
      </c>
      <c r="D31" s="34"/>
      <c r="E31" s="31">
        <f t="shared" si="1"/>
        <v>0</v>
      </c>
    </row>
    <row r="32" spans="1:6" ht="31.5" x14ac:dyDescent="0.25">
      <c r="A32" s="15" t="s">
        <v>37</v>
      </c>
      <c r="B32" s="16" t="s">
        <v>30</v>
      </c>
      <c r="C32" s="14">
        <v>27</v>
      </c>
      <c r="D32" s="17">
        <f>D6+D19+D22</f>
        <v>13942.8</v>
      </c>
      <c r="E32" s="18">
        <f>D32/D34</f>
        <v>697.14</v>
      </c>
      <c r="F32">
        <f>D32*1.2</f>
        <v>16731.359999999997</v>
      </c>
    </row>
    <row r="33" spans="1:6" ht="15.75" x14ac:dyDescent="0.25">
      <c r="A33" s="15" t="s">
        <v>38</v>
      </c>
      <c r="B33" s="16" t="s">
        <v>31</v>
      </c>
      <c r="C33" s="14">
        <v>28</v>
      </c>
      <c r="D33" s="19">
        <f>D32/60</f>
        <v>232.38</v>
      </c>
      <c r="E33" s="19">
        <f>D33/D34</f>
        <v>11.619</v>
      </c>
    </row>
    <row r="34" spans="1:6" ht="15.75" x14ac:dyDescent="0.25">
      <c r="A34" s="15" t="s">
        <v>39</v>
      </c>
      <c r="B34" s="20" t="s">
        <v>32</v>
      </c>
      <c r="C34" s="30">
        <v>29</v>
      </c>
      <c r="D34" s="21">
        <v>20</v>
      </c>
      <c r="E34" s="22">
        <v>1</v>
      </c>
    </row>
    <row r="35" spans="1:6" ht="31.5" x14ac:dyDescent="0.25">
      <c r="A35" s="15" t="s">
        <v>40</v>
      </c>
      <c r="B35" s="16" t="s">
        <v>41</v>
      </c>
      <c r="C35" s="30">
        <v>30</v>
      </c>
      <c r="D35" s="18">
        <f>D33*3</f>
        <v>697.14</v>
      </c>
      <c r="E35" s="19">
        <f>D35/D34</f>
        <v>34.856999999999999</v>
      </c>
    </row>
    <row r="36" spans="1:6" ht="15.75" x14ac:dyDescent="0.25">
      <c r="A36" s="17">
        <v>12</v>
      </c>
      <c r="B36" s="23" t="s">
        <v>42</v>
      </c>
      <c r="C36" s="14">
        <v>31</v>
      </c>
      <c r="D36" s="24">
        <f>D35*20%</f>
        <v>139.428</v>
      </c>
      <c r="E36" s="24">
        <f>E35*20%</f>
        <v>6.9714</v>
      </c>
    </row>
    <row r="37" spans="1:6" ht="22.5" x14ac:dyDescent="0.25">
      <c r="A37" s="17">
        <v>13</v>
      </c>
      <c r="B37" s="16" t="s">
        <v>43</v>
      </c>
      <c r="C37" s="14">
        <v>32</v>
      </c>
      <c r="D37" s="18">
        <f>D35+D36</f>
        <v>836.56799999999998</v>
      </c>
      <c r="E37" s="36">
        <f>E35+E36</f>
        <v>41.828400000000002</v>
      </c>
    </row>
    <row r="38" spans="1:6" ht="15.75" x14ac:dyDescent="0.25">
      <c r="A38" s="17">
        <v>14</v>
      </c>
      <c r="B38" s="16" t="s">
        <v>44</v>
      </c>
      <c r="C38" s="14">
        <v>33</v>
      </c>
      <c r="D38" s="18">
        <f>D37/3</f>
        <v>278.85599999999999</v>
      </c>
      <c r="E38" s="18">
        <f>E37/3</f>
        <v>13.9428</v>
      </c>
      <c r="F38" s="39">
        <f>E38*20*60</f>
        <v>16731.36</v>
      </c>
    </row>
    <row r="40" spans="1:6" ht="15.75" x14ac:dyDescent="0.25">
      <c r="B40" s="28" t="s">
        <v>48</v>
      </c>
      <c r="C40" s="29"/>
      <c r="D40" s="29"/>
      <c r="E40" s="29" t="s">
        <v>52</v>
      </c>
    </row>
    <row r="41" spans="1:6" ht="15.75" x14ac:dyDescent="0.25">
      <c r="B41" s="29"/>
      <c r="C41" s="29"/>
      <c r="D41" s="29"/>
      <c r="E41" s="29"/>
    </row>
    <row r="42" spans="1:6" ht="15.75" x14ac:dyDescent="0.25">
      <c r="B42" s="28" t="s">
        <v>49</v>
      </c>
      <c r="C42" s="29"/>
      <c r="D42" s="29"/>
      <c r="E42" s="29" t="s">
        <v>53</v>
      </c>
    </row>
    <row r="43" spans="1:6" ht="15.75" x14ac:dyDescent="0.25">
      <c r="B43" s="29"/>
      <c r="C43" s="29"/>
      <c r="D43" s="29"/>
      <c r="E43" s="29"/>
    </row>
    <row r="44" spans="1:6" ht="15.75" x14ac:dyDescent="0.25">
      <c r="B44" s="29" t="s">
        <v>50</v>
      </c>
      <c r="C44" s="29"/>
      <c r="D44" s="29"/>
      <c r="E44" s="29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265E-DE36-4A4A-B040-4061A9705CC3}">
  <sheetPr>
    <pageSetUpPr fitToPage="1"/>
  </sheetPr>
  <dimension ref="A1:F44"/>
  <sheetViews>
    <sheetView topLeftCell="A13" workbookViewId="0">
      <selection sqref="A1:E44"/>
    </sheetView>
  </sheetViews>
  <sheetFormatPr defaultRowHeight="15" x14ac:dyDescent="0.25"/>
  <cols>
    <col min="1" max="1" width="8.7109375" customWidth="1"/>
    <col min="2" max="2" width="50.5703125" customWidth="1"/>
    <col min="4" max="4" width="12.7109375" customWidth="1"/>
    <col min="5" max="5" width="23.28515625" customWidth="1"/>
    <col min="6" max="6" width="11.42578125" bestFit="1" customWidth="1"/>
  </cols>
  <sheetData>
    <row r="1" spans="1:5" x14ac:dyDescent="0.25">
      <c r="E1" s="40" t="s">
        <v>68</v>
      </c>
    </row>
    <row r="2" spans="1:5" ht="41.25" customHeight="1" x14ac:dyDescent="0.25">
      <c r="A2" s="41" t="s">
        <v>71</v>
      </c>
      <c r="B2" s="41"/>
      <c r="C2" s="41"/>
      <c r="D2" s="41"/>
      <c r="E2" s="41"/>
    </row>
    <row r="3" spans="1:5" ht="15.75" x14ac:dyDescent="0.25">
      <c r="A3" s="42" t="s">
        <v>0</v>
      </c>
      <c r="B3" s="42" t="s">
        <v>47</v>
      </c>
      <c r="C3" s="43" t="s">
        <v>20</v>
      </c>
      <c r="D3" s="44" t="s">
        <v>1</v>
      </c>
      <c r="E3" s="45"/>
    </row>
    <row r="4" spans="1:5" ht="47.25" x14ac:dyDescent="0.25">
      <c r="A4" s="42"/>
      <c r="B4" s="42"/>
      <c r="C4" s="43"/>
      <c r="D4" s="4" t="s">
        <v>2</v>
      </c>
      <c r="E4" s="35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4</v>
      </c>
      <c r="C6" s="14">
        <v>1</v>
      </c>
      <c r="D6" s="2">
        <f>D7+D10+D15</f>
        <v>11776</v>
      </c>
      <c r="E6" s="31">
        <f>D6/35</f>
        <v>336.45714285714286</v>
      </c>
    </row>
    <row r="7" spans="1:5" ht="15.75" x14ac:dyDescent="0.25">
      <c r="A7" s="11" t="s">
        <v>5</v>
      </c>
      <c r="B7" s="12" t="s">
        <v>6</v>
      </c>
      <c r="C7" s="14">
        <v>2</v>
      </c>
      <c r="D7" s="34">
        <f>D8+D9</f>
        <v>10083</v>
      </c>
      <c r="E7" s="31">
        <f t="shared" ref="E7:E24" si="0">D7/35</f>
        <v>288.08571428571429</v>
      </c>
    </row>
    <row r="8" spans="1:5" ht="15.75" x14ac:dyDescent="0.25">
      <c r="A8" s="11" t="s">
        <v>7</v>
      </c>
      <c r="B8" s="9" t="s">
        <v>62</v>
      </c>
      <c r="C8" s="14">
        <v>3</v>
      </c>
      <c r="D8" s="34">
        <v>6834</v>
      </c>
      <c r="E8" s="31">
        <f t="shared" si="0"/>
        <v>195.25714285714287</v>
      </c>
    </row>
    <row r="9" spans="1:5" ht="15.75" x14ac:dyDescent="0.25">
      <c r="A9" s="11" t="s">
        <v>51</v>
      </c>
      <c r="B9" s="9" t="s">
        <v>63</v>
      </c>
      <c r="C9" s="30">
        <v>4</v>
      </c>
      <c r="D9" s="34">
        <v>3249</v>
      </c>
      <c r="E9" s="31">
        <f t="shared" si="0"/>
        <v>92.828571428571422</v>
      </c>
    </row>
    <row r="10" spans="1:5" ht="15.75" x14ac:dyDescent="0.25">
      <c r="A10" s="11" t="s">
        <v>9</v>
      </c>
      <c r="B10" s="12" t="s">
        <v>8</v>
      </c>
      <c r="C10" s="30">
        <v>5</v>
      </c>
      <c r="D10" s="34">
        <f>D11+D12</f>
        <v>1314</v>
      </c>
      <c r="E10" s="31">
        <f t="shared" si="0"/>
        <v>37.542857142857144</v>
      </c>
    </row>
    <row r="11" spans="1:5" ht="15.75" x14ac:dyDescent="0.25">
      <c r="A11" s="13" t="s">
        <v>10</v>
      </c>
      <c r="B11" s="12" t="s">
        <v>59</v>
      </c>
      <c r="C11" s="14">
        <v>6</v>
      </c>
      <c r="D11" s="34">
        <v>1077</v>
      </c>
      <c r="E11" s="31">
        <f t="shared" si="0"/>
        <v>30.771428571428572</v>
      </c>
    </row>
    <row r="12" spans="1:5" ht="15.75" x14ac:dyDescent="0.25">
      <c r="A12" s="13" t="s">
        <v>61</v>
      </c>
      <c r="B12" s="9" t="s">
        <v>60</v>
      </c>
      <c r="C12" s="14">
        <v>7</v>
      </c>
      <c r="D12" s="34">
        <v>237</v>
      </c>
      <c r="E12" s="31">
        <f t="shared" si="0"/>
        <v>6.7714285714285714</v>
      </c>
    </row>
    <row r="13" spans="1:5" ht="15.75" x14ac:dyDescent="0.25">
      <c r="A13" s="13" t="s">
        <v>11</v>
      </c>
      <c r="B13" s="12" t="s">
        <v>12</v>
      </c>
      <c r="C13" s="14">
        <v>8</v>
      </c>
      <c r="D13" s="34"/>
      <c r="E13" s="31">
        <f t="shared" si="0"/>
        <v>0</v>
      </c>
    </row>
    <row r="14" spans="1:5" ht="15.75" x14ac:dyDescent="0.25">
      <c r="A14" s="13" t="s">
        <v>13</v>
      </c>
      <c r="B14" s="9"/>
      <c r="C14" s="30">
        <v>9</v>
      </c>
      <c r="D14" s="34"/>
      <c r="E14" s="31">
        <f t="shared" si="0"/>
        <v>0</v>
      </c>
    </row>
    <row r="15" spans="1:5" ht="31.5" x14ac:dyDescent="0.25">
      <c r="A15" s="13" t="s">
        <v>14</v>
      </c>
      <c r="B15" s="12" t="s">
        <v>15</v>
      </c>
      <c r="C15" s="30">
        <v>10</v>
      </c>
      <c r="D15" s="34">
        <f>D16+D17+D18</f>
        <v>379</v>
      </c>
      <c r="E15" s="31">
        <f t="shared" si="0"/>
        <v>10.828571428571429</v>
      </c>
    </row>
    <row r="16" spans="1:5" ht="15.75" x14ac:dyDescent="0.25">
      <c r="A16" s="13" t="s">
        <v>16</v>
      </c>
      <c r="B16" s="12" t="s">
        <v>59</v>
      </c>
      <c r="C16" s="14">
        <v>11</v>
      </c>
      <c r="D16" s="34">
        <v>173</v>
      </c>
      <c r="E16" s="31">
        <f t="shared" si="0"/>
        <v>4.9428571428571431</v>
      </c>
    </row>
    <row r="17" spans="1:6" ht="15.75" x14ac:dyDescent="0.25">
      <c r="A17" s="13" t="s">
        <v>65</v>
      </c>
      <c r="B17" s="9" t="s">
        <v>60</v>
      </c>
      <c r="C17" s="14">
        <v>12</v>
      </c>
      <c r="D17" s="34">
        <v>38</v>
      </c>
      <c r="E17" s="31">
        <f t="shared" si="0"/>
        <v>1.0857142857142856</v>
      </c>
    </row>
    <row r="18" spans="1:6" ht="15.75" x14ac:dyDescent="0.25">
      <c r="A18" s="13" t="s">
        <v>66</v>
      </c>
      <c r="B18" s="9" t="s">
        <v>64</v>
      </c>
      <c r="C18" s="14">
        <v>13</v>
      </c>
      <c r="D18" s="34">
        <v>168</v>
      </c>
      <c r="E18" s="31">
        <f t="shared" si="0"/>
        <v>4.8</v>
      </c>
    </row>
    <row r="19" spans="1:6" ht="31.5" x14ac:dyDescent="0.25">
      <c r="A19" s="8" t="s">
        <v>17</v>
      </c>
      <c r="B19" s="10" t="s">
        <v>55</v>
      </c>
      <c r="C19" s="30">
        <v>14</v>
      </c>
      <c r="D19" s="2">
        <f>D20+D21</f>
        <v>1177.5999999999999</v>
      </c>
      <c r="E19" s="31">
        <f t="shared" si="0"/>
        <v>33.645714285714284</v>
      </c>
    </row>
    <row r="20" spans="1:6" ht="15.75" x14ac:dyDescent="0.25">
      <c r="A20" s="13" t="s">
        <v>18</v>
      </c>
      <c r="B20" s="12" t="s">
        <v>59</v>
      </c>
      <c r="C20" s="30">
        <v>15</v>
      </c>
      <c r="D20" s="34">
        <v>965.25</v>
      </c>
      <c r="E20" s="31">
        <f t="shared" si="0"/>
        <v>27.578571428571429</v>
      </c>
    </row>
    <row r="21" spans="1:6" ht="15.75" x14ac:dyDescent="0.25">
      <c r="A21" s="13" t="s">
        <v>58</v>
      </c>
      <c r="B21" s="9" t="s">
        <v>60</v>
      </c>
      <c r="C21" s="14">
        <v>16</v>
      </c>
      <c r="D21" s="34">
        <v>212.35</v>
      </c>
      <c r="E21" s="31">
        <f t="shared" si="0"/>
        <v>6.0671428571428567</v>
      </c>
    </row>
    <row r="22" spans="1:6" ht="31.5" x14ac:dyDescent="0.25">
      <c r="A22" s="8" t="s">
        <v>45</v>
      </c>
      <c r="B22" s="10" t="s">
        <v>33</v>
      </c>
      <c r="C22" s="14">
        <v>17</v>
      </c>
      <c r="D22" s="2">
        <f>D23+D24</f>
        <v>1177.5999999999999</v>
      </c>
      <c r="E22" s="31">
        <f t="shared" si="0"/>
        <v>33.645714285714284</v>
      </c>
    </row>
    <row r="23" spans="1:6" ht="15.75" x14ac:dyDescent="0.25">
      <c r="A23" s="13" t="s">
        <v>19</v>
      </c>
      <c r="B23" s="12" t="s">
        <v>59</v>
      </c>
      <c r="C23" s="14">
        <v>18</v>
      </c>
      <c r="D23" s="34">
        <v>965.25</v>
      </c>
      <c r="E23" s="31">
        <f>D23/35</f>
        <v>27.578571428571429</v>
      </c>
    </row>
    <row r="24" spans="1:6" ht="15.75" x14ac:dyDescent="0.25">
      <c r="A24" s="13" t="s">
        <v>57</v>
      </c>
      <c r="B24" s="9" t="s">
        <v>60</v>
      </c>
      <c r="C24" s="30">
        <v>19</v>
      </c>
      <c r="D24" s="34">
        <v>212.35</v>
      </c>
      <c r="E24" s="31">
        <f t="shared" si="0"/>
        <v>6.0671428571428567</v>
      </c>
    </row>
    <row r="25" spans="1:6" ht="15.75" x14ac:dyDescent="0.25">
      <c r="A25" s="8" t="s">
        <v>46</v>
      </c>
      <c r="B25" s="10" t="s">
        <v>21</v>
      </c>
      <c r="C25" s="30">
        <v>20</v>
      </c>
      <c r="D25" s="2"/>
      <c r="E25" s="31">
        <f t="shared" ref="E25:E31" si="1">D25/40</f>
        <v>0</v>
      </c>
    </row>
    <row r="26" spans="1:6" ht="15.75" x14ac:dyDescent="0.25">
      <c r="A26" s="13" t="s">
        <v>22</v>
      </c>
      <c r="B26" s="9"/>
      <c r="C26" s="14">
        <v>21</v>
      </c>
      <c r="D26" s="34"/>
      <c r="E26" s="31">
        <f t="shared" si="1"/>
        <v>0</v>
      </c>
    </row>
    <row r="27" spans="1:6" ht="15.75" x14ac:dyDescent="0.25">
      <c r="A27" s="8" t="s">
        <v>23</v>
      </c>
      <c r="B27" s="6" t="s">
        <v>24</v>
      </c>
      <c r="C27" s="14">
        <v>22</v>
      </c>
      <c r="D27" s="2"/>
      <c r="E27" s="31">
        <f t="shared" si="1"/>
        <v>0</v>
      </c>
    </row>
    <row r="28" spans="1:6" ht="15.75" x14ac:dyDescent="0.25">
      <c r="A28" s="8" t="s">
        <v>25</v>
      </c>
      <c r="B28" s="10" t="s">
        <v>26</v>
      </c>
      <c r="C28" s="14">
        <v>23</v>
      </c>
      <c r="D28" s="2"/>
      <c r="E28" s="31">
        <f t="shared" si="1"/>
        <v>0</v>
      </c>
    </row>
    <row r="29" spans="1:6" ht="15.75" x14ac:dyDescent="0.25">
      <c r="A29" s="7" t="s">
        <v>34</v>
      </c>
      <c r="B29" s="12" t="s">
        <v>27</v>
      </c>
      <c r="C29" s="30">
        <v>24</v>
      </c>
      <c r="D29" s="34"/>
      <c r="E29" s="31">
        <f t="shared" si="1"/>
        <v>0</v>
      </c>
    </row>
    <row r="30" spans="1:6" ht="15.75" x14ac:dyDescent="0.25">
      <c r="A30" s="13" t="s">
        <v>35</v>
      </c>
      <c r="B30" s="9" t="s">
        <v>28</v>
      </c>
      <c r="C30" s="30">
        <v>25</v>
      </c>
      <c r="D30" s="34"/>
      <c r="E30" s="31">
        <f t="shared" si="1"/>
        <v>0</v>
      </c>
    </row>
    <row r="31" spans="1:6" ht="15.75" x14ac:dyDescent="0.25">
      <c r="A31" s="13" t="s">
        <v>36</v>
      </c>
      <c r="B31" s="9" t="s">
        <v>29</v>
      </c>
      <c r="C31" s="14">
        <v>26</v>
      </c>
      <c r="D31" s="34"/>
      <c r="E31" s="31">
        <f t="shared" si="1"/>
        <v>0</v>
      </c>
    </row>
    <row r="32" spans="1:6" ht="31.5" x14ac:dyDescent="0.25">
      <c r="A32" s="15" t="s">
        <v>37</v>
      </c>
      <c r="B32" s="16" t="s">
        <v>30</v>
      </c>
      <c r="C32" s="14">
        <v>27</v>
      </c>
      <c r="D32" s="17">
        <f>D6+D19+D22</f>
        <v>14131.2</v>
      </c>
      <c r="E32" s="18">
        <f>D32/D34</f>
        <v>403.74857142857144</v>
      </c>
      <c r="F32">
        <f>D32*1.2</f>
        <v>16957.439999999999</v>
      </c>
    </row>
    <row r="33" spans="1:6" ht="15.75" x14ac:dyDescent="0.25">
      <c r="A33" s="15" t="s">
        <v>38</v>
      </c>
      <c r="B33" s="16" t="s">
        <v>31</v>
      </c>
      <c r="C33" s="14">
        <v>28</v>
      </c>
      <c r="D33" s="19">
        <f>D32/60</f>
        <v>235.52</v>
      </c>
      <c r="E33" s="19">
        <f>D33/D34</f>
        <v>6.7291428571428575</v>
      </c>
    </row>
    <row r="34" spans="1:6" ht="15.75" x14ac:dyDescent="0.25">
      <c r="A34" s="15" t="s">
        <v>39</v>
      </c>
      <c r="B34" s="20" t="s">
        <v>32</v>
      </c>
      <c r="C34" s="30">
        <v>29</v>
      </c>
      <c r="D34" s="21">
        <v>35</v>
      </c>
      <c r="E34" s="22">
        <v>1</v>
      </c>
    </row>
    <row r="35" spans="1:6" ht="15.75" x14ac:dyDescent="0.25">
      <c r="A35" s="15" t="s">
        <v>40</v>
      </c>
      <c r="B35" s="16" t="s">
        <v>41</v>
      </c>
      <c r="C35" s="30">
        <v>30</v>
      </c>
      <c r="D35" s="18">
        <f>D33*3</f>
        <v>706.56000000000006</v>
      </c>
      <c r="E35" s="19">
        <f>D35/D34</f>
        <v>20.187428571428573</v>
      </c>
    </row>
    <row r="36" spans="1:6" ht="15.75" x14ac:dyDescent="0.25">
      <c r="A36" s="17">
        <v>12</v>
      </c>
      <c r="B36" s="23" t="s">
        <v>42</v>
      </c>
      <c r="C36" s="14">
        <v>31</v>
      </c>
      <c r="D36" s="24">
        <f>D35*20%</f>
        <v>141.31200000000001</v>
      </c>
      <c r="E36" s="24">
        <f>E35*20%</f>
        <v>4.0374857142857143</v>
      </c>
    </row>
    <row r="37" spans="1:6" ht="22.5" x14ac:dyDescent="0.25">
      <c r="A37" s="17">
        <v>13</v>
      </c>
      <c r="B37" s="16" t="s">
        <v>43</v>
      </c>
      <c r="C37" s="14">
        <v>32</v>
      </c>
      <c r="D37" s="18">
        <f>D35+D36</f>
        <v>847.87200000000007</v>
      </c>
      <c r="E37" s="36">
        <f>E35+E36</f>
        <v>24.224914285714288</v>
      </c>
    </row>
    <row r="38" spans="1:6" ht="15.75" x14ac:dyDescent="0.25">
      <c r="A38" s="17">
        <v>14</v>
      </c>
      <c r="B38" s="16" t="s">
        <v>44</v>
      </c>
      <c r="C38" s="14">
        <v>33</v>
      </c>
      <c r="D38" s="18">
        <f>D37/3</f>
        <v>282.62400000000002</v>
      </c>
      <c r="E38" s="18">
        <f>E37/3</f>
        <v>8.0749714285714287</v>
      </c>
      <c r="F38" s="39">
        <f>E38*35*60</f>
        <v>16957.440000000002</v>
      </c>
    </row>
    <row r="40" spans="1:6" ht="15.75" x14ac:dyDescent="0.25">
      <c r="B40" s="28" t="s">
        <v>48</v>
      </c>
      <c r="C40" s="29"/>
      <c r="D40" s="29"/>
      <c r="E40" s="29" t="s">
        <v>52</v>
      </c>
    </row>
    <row r="41" spans="1:6" ht="15.75" x14ac:dyDescent="0.25">
      <c r="B41" s="29"/>
      <c r="C41" s="29"/>
      <c r="D41" s="29"/>
      <c r="E41" s="29"/>
    </row>
    <row r="42" spans="1:6" ht="15.75" x14ac:dyDescent="0.25">
      <c r="B42" s="28" t="s">
        <v>49</v>
      </c>
      <c r="C42" s="29"/>
      <c r="D42" s="29"/>
      <c r="E42" s="29" t="s">
        <v>53</v>
      </c>
    </row>
    <row r="43" spans="1:6" ht="15.75" x14ac:dyDescent="0.25">
      <c r="B43" s="29"/>
      <c r="C43" s="29"/>
      <c r="D43" s="29"/>
      <c r="E43" s="29"/>
    </row>
    <row r="44" spans="1:6" ht="15.75" x14ac:dyDescent="0.25">
      <c r="B44" s="29" t="s">
        <v>50</v>
      </c>
      <c r="C44" s="29"/>
      <c r="D44" s="29"/>
      <c r="E44" s="29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E862-D5FD-4B62-BE90-C8A4FD089E26}">
  <sheetPr>
    <pageSetUpPr fitToPage="1"/>
  </sheetPr>
  <dimension ref="A1:E44"/>
  <sheetViews>
    <sheetView tabSelected="1" topLeftCell="A24" workbookViewId="0">
      <selection sqref="A1:E44"/>
    </sheetView>
  </sheetViews>
  <sheetFormatPr defaultRowHeight="15" x14ac:dyDescent="0.25"/>
  <cols>
    <col min="2" max="2" width="54" customWidth="1"/>
    <col min="4" max="4" width="17.7109375" customWidth="1"/>
    <col min="5" max="5" width="21.85546875" customWidth="1"/>
  </cols>
  <sheetData>
    <row r="1" spans="1:5" x14ac:dyDescent="0.25">
      <c r="E1" s="40" t="s">
        <v>68</v>
      </c>
    </row>
    <row r="2" spans="1:5" ht="64.5" customHeight="1" x14ac:dyDescent="0.25">
      <c r="A2" s="41" t="s">
        <v>73</v>
      </c>
      <c r="B2" s="41"/>
      <c r="C2" s="41"/>
      <c r="D2" s="41"/>
      <c r="E2" s="41"/>
    </row>
    <row r="3" spans="1:5" ht="15.75" x14ac:dyDescent="0.25">
      <c r="A3" s="42" t="s">
        <v>0</v>
      </c>
      <c r="B3" s="42" t="s">
        <v>47</v>
      </c>
      <c r="C3" s="43" t="s">
        <v>20</v>
      </c>
      <c r="D3" s="44" t="s">
        <v>1</v>
      </c>
      <c r="E3" s="45"/>
    </row>
    <row r="4" spans="1:5" ht="31.5" x14ac:dyDescent="0.25">
      <c r="A4" s="42"/>
      <c r="B4" s="42"/>
      <c r="C4" s="43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4</v>
      </c>
      <c r="C6" s="14">
        <v>1</v>
      </c>
      <c r="D6" s="2">
        <f>D7+D10+D15</f>
        <v>11776</v>
      </c>
      <c r="E6" s="31">
        <f>D6/40</f>
        <v>294.39999999999998</v>
      </c>
    </row>
    <row r="7" spans="1:5" ht="15.75" x14ac:dyDescent="0.25">
      <c r="A7" s="11" t="s">
        <v>5</v>
      </c>
      <c r="B7" s="12" t="s">
        <v>6</v>
      </c>
      <c r="C7" s="14">
        <v>2</v>
      </c>
      <c r="D7" s="37">
        <f>D8+D9</f>
        <v>10083</v>
      </c>
      <c r="E7" s="31">
        <f t="shared" ref="E7:E24" si="0">D7/40</f>
        <v>252.07499999999999</v>
      </c>
    </row>
    <row r="8" spans="1:5" ht="15.75" x14ac:dyDescent="0.25">
      <c r="A8" s="11" t="s">
        <v>7</v>
      </c>
      <c r="B8" s="9" t="s">
        <v>62</v>
      </c>
      <c r="C8" s="14">
        <v>3</v>
      </c>
      <c r="D8" s="37">
        <v>6834</v>
      </c>
      <c r="E8" s="31">
        <f t="shared" si="0"/>
        <v>170.85</v>
      </c>
    </row>
    <row r="9" spans="1:5" ht="15.75" x14ac:dyDescent="0.25">
      <c r="A9" s="11" t="s">
        <v>51</v>
      </c>
      <c r="B9" s="9" t="s">
        <v>63</v>
      </c>
      <c r="C9" s="30">
        <v>4</v>
      </c>
      <c r="D9" s="37">
        <v>3249</v>
      </c>
      <c r="E9" s="31">
        <f t="shared" si="0"/>
        <v>81.224999999999994</v>
      </c>
    </row>
    <row r="10" spans="1:5" ht="15.75" x14ac:dyDescent="0.25">
      <c r="A10" s="11" t="s">
        <v>9</v>
      </c>
      <c r="B10" s="12" t="s">
        <v>8</v>
      </c>
      <c r="C10" s="30">
        <v>5</v>
      </c>
      <c r="D10" s="37">
        <f>D11+D12</f>
        <v>1314</v>
      </c>
      <c r="E10" s="31">
        <f t="shared" si="0"/>
        <v>32.85</v>
      </c>
    </row>
    <row r="11" spans="1:5" ht="15.75" x14ac:dyDescent="0.25">
      <c r="A11" s="13" t="s">
        <v>10</v>
      </c>
      <c r="B11" s="12" t="s">
        <v>59</v>
      </c>
      <c r="C11" s="14">
        <v>6</v>
      </c>
      <c r="D11" s="37">
        <v>1077</v>
      </c>
      <c r="E11" s="31">
        <f t="shared" si="0"/>
        <v>26.925000000000001</v>
      </c>
    </row>
    <row r="12" spans="1:5" ht="15.75" x14ac:dyDescent="0.25">
      <c r="A12" s="13" t="s">
        <v>61</v>
      </c>
      <c r="B12" s="9" t="s">
        <v>60</v>
      </c>
      <c r="C12" s="14">
        <v>7</v>
      </c>
      <c r="D12" s="37">
        <v>237</v>
      </c>
      <c r="E12" s="31">
        <f t="shared" si="0"/>
        <v>5.9249999999999998</v>
      </c>
    </row>
    <row r="13" spans="1:5" ht="15.75" x14ac:dyDescent="0.25">
      <c r="A13" s="13" t="s">
        <v>11</v>
      </c>
      <c r="B13" s="12" t="s">
        <v>12</v>
      </c>
      <c r="C13" s="14">
        <v>8</v>
      </c>
      <c r="D13" s="37"/>
      <c r="E13" s="31">
        <f t="shared" si="0"/>
        <v>0</v>
      </c>
    </row>
    <row r="14" spans="1:5" ht="15.75" x14ac:dyDescent="0.25">
      <c r="A14" s="13" t="s">
        <v>13</v>
      </c>
      <c r="B14" s="9"/>
      <c r="C14" s="30">
        <v>9</v>
      </c>
      <c r="D14" s="37"/>
      <c r="E14" s="31">
        <f t="shared" si="0"/>
        <v>0</v>
      </c>
    </row>
    <row r="15" spans="1:5" ht="31.5" x14ac:dyDescent="0.25">
      <c r="A15" s="13" t="s">
        <v>14</v>
      </c>
      <c r="B15" s="12" t="s">
        <v>15</v>
      </c>
      <c r="C15" s="30">
        <v>10</v>
      </c>
      <c r="D15" s="37">
        <f>D16+D17+D18</f>
        <v>379</v>
      </c>
      <c r="E15" s="31">
        <f t="shared" si="0"/>
        <v>9.4749999999999996</v>
      </c>
    </row>
    <row r="16" spans="1:5" ht="15.75" x14ac:dyDescent="0.25">
      <c r="A16" s="13" t="s">
        <v>16</v>
      </c>
      <c r="B16" s="12" t="s">
        <v>59</v>
      </c>
      <c r="C16" s="14">
        <v>11</v>
      </c>
      <c r="D16" s="37">
        <v>173</v>
      </c>
      <c r="E16" s="31">
        <f t="shared" si="0"/>
        <v>4.3250000000000002</v>
      </c>
    </row>
    <row r="17" spans="1:5" ht="15.75" x14ac:dyDescent="0.25">
      <c r="A17" s="13" t="s">
        <v>65</v>
      </c>
      <c r="B17" s="9" t="s">
        <v>60</v>
      </c>
      <c r="C17" s="14">
        <v>12</v>
      </c>
      <c r="D17" s="37">
        <v>38</v>
      </c>
      <c r="E17" s="31">
        <f t="shared" si="0"/>
        <v>0.95</v>
      </c>
    </row>
    <row r="18" spans="1:5" ht="15.75" x14ac:dyDescent="0.25">
      <c r="A18" s="13" t="s">
        <v>66</v>
      </c>
      <c r="B18" s="9" t="s">
        <v>64</v>
      </c>
      <c r="C18" s="14">
        <v>13</v>
      </c>
      <c r="D18" s="37">
        <v>168</v>
      </c>
      <c r="E18" s="31">
        <f t="shared" si="0"/>
        <v>4.2</v>
      </c>
    </row>
    <row r="19" spans="1:5" ht="31.5" x14ac:dyDescent="0.25">
      <c r="A19" s="8" t="s">
        <v>17</v>
      </c>
      <c r="B19" s="10" t="s">
        <v>55</v>
      </c>
      <c r="C19" s="30">
        <v>14</v>
      </c>
      <c r="D19" s="2">
        <f>D20+D21</f>
        <v>1177.5999999999999</v>
      </c>
      <c r="E19" s="31">
        <f t="shared" si="0"/>
        <v>29.439999999999998</v>
      </c>
    </row>
    <row r="20" spans="1:5" ht="15.75" x14ac:dyDescent="0.25">
      <c r="A20" s="13" t="s">
        <v>18</v>
      </c>
      <c r="B20" s="12" t="s">
        <v>59</v>
      </c>
      <c r="C20" s="30">
        <v>15</v>
      </c>
      <c r="D20" s="37">
        <v>965.25</v>
      </c>
      <c r="E20" s="31">
        <f t="shared" si="0"/>
        <v>24.131250000000001</v>
      </c>
    </row>
    <row r="21" spans="1:5" ht="15.75" x14ac:dyDescent="0.25">
      <c r="A21" s="13" t="s">
        <v>58</v>
      </c>
      <c r="B21" s="9" t="s">
        <v>60</v>
      </c>
      <c r="C21" s="14">
        <v>16</v>
      </c>
      <c r="D21" s="37">
        <v>212.35</v>
      </c>
      <c r="E21" s="31">
        <f t="shared" si="0"/>
        <v>5.3087499999999999</v>
      </c>
    </row>
    <row r="22" spans="1:5" ht="31.5" x14ac:dyDescent="0.25">
      <c r="A22" s="8" t="s">
        <v>45</v>
      </c>
      <c r="B22" s="10" t="s">
        <v>33</v>
      </c>
      <c r="C22" s="14">
        <v>17</v>
      </c>
      <c r="D22" s="2">
        <f>D23+D24</f>
        <v>1177.5999999999999</v>
      </c>
      <c r="E22" s="31">
        <f t="shared" si="0"/>
        <v>29.439999999999998</v>
      </c>
    </row>
    <row r="23" spans="1:5" ht="15.75" x14ac:dyDescent="0.25">
      <c r="A23" s="13" t="s">
        <v>19</v>
      </c>
      <c r="B23" s="12" t="s">
        <v>59</v>
      </c>
      <c r="C23" s="14">
        <v>18</v>
      </c>
      <c r="D23" s="37">
        <v>965.25</v>
      </c>
      <c r="E23" s="31">
        <f t="shared" si="0"/>
        <v>24.131250000000001</v>
      </c>
    </row>
    <row r="24" spans="1:5" ht="15.75" x14ac:dyDescent="0.25">
      <c r="A24" s="13" t="s">
        <v>57</v>
      </c>
      <c r="B24" s="9" t="s">
        <v>60</v>
      </c>
      <c r="C24" s="30">
        <v>19</v>
      </c>
      <c r="D24" s="37">
        <v>212.35</v>
      </c>
      <c r="E24" s="31">
        <f t="shared" si="0"/>
        <v>5.3087499999999999</v>
      </c>
    </row>
    <row r="25" spans="1:5" ht="15.75" x14ac:dyDescent="0.25">
      <c r="A25" s="8" t="s">
        <v>46</v>
      </c>
      <c r="B25" s="10" t="s">
        <v>21</v>
      </c>
      <c r="C25" s="30">
        <v>20</v>
      </c>
      <c r="D25" s="2"/>
      <c r="E25" s="31">
        <f t="shared" ref="E25:E31" si="1">D25/40</f>
        <v>0</v>
      </c>
    </row>
    <row r="26" spans="1:5" ht="15.75" x14ac:dyDescent="0.25">
      <c r="A26" s="13" t="s">
        <v>22</v>
      </c>
      <c r="B26" s="9"/>
      <c r="C26" s="14">
        <v>21</v>
      </c>
      <c r="D26" s="37"/>
      <c r="E26" s="31">
        <f t="shared" si="1"/>
        <v>0</v>
      </c>
    </row>
    <row r="27" spans="1:5" ht="15.75" x14ac:dyDescent="0.25">
      <c r="A27" s="8" t="s">
        <v>23</v>
      </c>
      <c r="B27" s="6" t="s">
        <v>24</v>
      </c>
      <c r="C27" s="14">
        <v>22</v>
      </c>
      <c r="D27" s="2"/>
      <c r="E27" s="31">
        <f t="shared" si="1"/>
        <v>0</v>
      </c>
    </row>
    <row r="28" spans="1:5" ht="15.75" x14ac:dyDescent="0.25">
      <c r="A28" s="8" t="s">
        <v>25</v>
      </c>
      <c r="B28" s="10" t="s">
        <v>26</v>
      </c>
      <c r="C28" s="14">
        <v>23</v>
      </c>
      <c r="D28" s="2"/>
      <c r="E28" s="31">
        <f t="shared" si="1"/>
        <v>0</v>
      </c>
    </row>
    <row r="29" spans="1:5" ht="15.75" x14ac:dyDescent="0.25">
      <c r="A29" s="7" t="s">
        <v>34</v>
      </c>
      <c r="B29" s="12" t="s">
        <v>27</v>
      </c>
      <c r="C29" s="30">
        <v>24</v>
      </c>
      <c r="D29" s="37"/>
      <c r="E29" s="31">
        <f t="shared" si="1"/>
        <v>0</v>
      </c>
    </row>
    <row r="30" spans="1:5" ht="15.75" x14ac:dyDescent="0.25">
      <c r="A30" s="13" t="s">
        <v>35</v>
      </c>
      <c r="B30" s="9" t="s">
        <v>28</v>
      </c>
      <c r="C30" s="30">
        <v>25</v>
      </c>
      <c r="D30" s="37"/>
      <c r="E30" s="31">
        <f t="shared" si="1"/>
        <v>0</v>
      </c>
    </row>
    <row r="31" spans="1:5" ht="15.75" x14ac:dyDescent="0.25">
      <c r="A31" s="13" t="s">
        <v>36</v>
      </c>
      <c r="B31" s="9" t="s">
        <v>29</v>
      </c>
      <c r="C31" s="14">
        <v>26</v>
      </c>
      <c r="D31" s="37"/>
      <c r="E31" s="31">
        <f t="shared" si="1"/>
        <v>0</v>
      </c>
    </row>
    <row r="32" spans="1:5" ht="28.5" customHeight="1" x14ac:dyDescent="0.25">
      <c r="A32" s="15" t="s">
        <v>37</v>
      </c>
      <c r="B32" s="16" t="s">
        <v>30</v>
      </c>
      <c r="C32" s="14">
        <v>27</v>
      </c>
      <c r="D32" s="17">
        <f>D6+D19+D22</f>
        <v>14131.2</v>
      </c>
      <c r="E32" s="18">
        <f>D32/D34</f>
        <v>353.28000000000003</v>
      </c>
    </row>
    <row r="33" spans="1:5" ht="27" customHeight="1" x14ac:dyDescent="0.25">
      <c r="A33" s="15" t="s">
        <v>38</v>
      </c>
      <c r="B33" s="16" t="s">
        <v>31</v>
      </c>
      <c r="C33" s="14">
        <v>28</v>
      </c>
      <c r="D33" s="19">
        <f>D32/60</f>
        <v>235.52</v>
      </c>
      <c r="E33" s="19">
        <f>D33/D34</f>
        <v>5.8879999999999999</v>
      </c>
    </row>
    <row r="34" spans="1:5" ht="27" customHeight="1" x14ac:dyDescent="0.25">
      <c r="A34" s="15" t="s">
        <v>39</v>
      </c>
      <c r="B34" s="20" t="s">
        <v>32</v>
      </c>
      <c r="C34" s="30">
        <v>29</v>
      </c>
      <c r="D34" s="21">
        <v>40</v>
      </c>
      <c r="E34" s="22">
        <v>1</v>
      </c>
    </row>
    <row r="35" spans="1:5" ht="27" customHeight="1" x14ac:dyDescent="0.25">
      <c r="A35" s="15" t="s">
        <v>40</v>
      </c>
      <c r="B35" s="16" t="s">
        <v>41</v>
      </c>
      <c r="C35" s="30">
        <v>30</v>
      </c>
      <c r="D35" s="18">
        <f>D33*3</f>
        <v>706.56000000000006</v>
      </c>
      <c r="E35" s="19">
        <f>D35/D34</f>
        <v>17.664000000000001</v>
      </c>
    </row>
    <row r="36" spans="1:5" ht="27" customHeight="1" x14ac:dyDescent="0.25">
      <c r="A36" s="17">
        <v>12</v>
      </c>
      <c r="B36" s="23" t="s">
        <v>42</v>
      </c>
      <c r="C36" s="14">
        <v>31</v>
      </c>
      <c r="D36" s="24">
        <f>D35*20%</f>
        <v>141.31200000000001</v>
      </c>
      <c r="E36" s="24">
        <f>E35*20%</f>
        <v>3.5328000000000004</v>
      </c>
    </row>
    <row r="37" spans="1:5" ht="27" customHeight="1" x14ac:dyDescent="0.25">
      <c r="A37" s="17">
        <v>13</v>
      </c>
      <c r="B37" s="16" t="s">
        <v>43</v>
      </c>
      <c r="C37" s="14">
        <v>32</v>
      </c>
      <c r="D37" s="18">
        <f>D35+D36</f>
        <v>847.87200000000007</v>
      </c>
      <c r="E37" s="36">
        <f>E35+E36</f>
        <v>21.196800000000003</v>
      </c>
    </row>
    <row r="38" spans="1:5" ht="27" customHeight="1" x14ac:dyDescent="0.25">
      <c r="A38" s="17">
        <v>14</v>
      </c>
      <c r="B38" s="16" t="s">
        <v>44</v>
      </c>
      <c r="C38" s="14">
        <v>33</v>
      </c>
      <c r="D38" s="18">
        <f>D37/3</f>
        <v>282.62400000000002</v>
      </c>
      <c r="E38" s="18">
        <f>E37/3</f>
        <v>7.0656000000000008</v>
      </c>
    </row>
    <row r="40" spans="1:5" ht="15.75" x14ac:dyDescent="0.25">
      <c r="B40" s="28" t="s">
        <v>48</v>
      </c>
      <c r="C40" s="29"/>
      <c r="D40" s="29"/>
      <c r="E40" s="29" t="s">
        <v>52</v>
      </c>
    </row>
    <row r="41" spans="1:5" ht="15.75" x14ac:dyDescent="0.25">
      <c r="B41" s="29"/>
      <c r="C41" s="29"/>
      <c r="D41" s="29"/>
      <c r="E41" s="29"/>
    </row>
    <row r="42" spans="1:5" ht="15.75" x14ac:dyDescent="0.25">
      <c r="B42" s="28" t="s">
        <v>49</v>
      </c>
      <c r="C42" s="29"/>
      <c r="D42" s="29"/>
      <c r="E42" s="29" t="s">
        <v>53</v>
      </c>
    </row>
    <row r="43" spans="1:5" ht="15.75" x14ac:dyDescent="0.25">
      <c r="B43" s="29"/>
      <c r="C43" s="29"/>
      <c r="D43" s="29"/>
      <c r="E43" s="29"/>
    </row>
    <row r="44" spans="1:5" ht="15.75" x14ac:dyDescent="0.25">
      <c r="B44" s="29" t="s">
        <v>50</v>
      </c>
      <c r="C44" s="29"/>
      <c r="D44" s="29"/>
      <c r="E44" s="29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Ессенська8 1  150</vt:lpstr>
      <vt:lpstr>Ес. 8 1-40</vt:lpstr>
      <vt:lpstr>Ес. 8 41-55</vt:lpstr>
      <vt:lpstr>Ес.8 56-75</vt:lpstr>
      <vt:lpstr>Ес. 8 76-110</vt:lpstr>
      <vt:lpstr>Ес.8 111-150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2020-12-03T13:57:52Z</cp:lastPrinted>
  <dcterms:created xsi:type="dcterms:W3CDTF">2018-09-18T08:41:53Z</dcterms:created>
  <dcterms:modified xsi:type="dcterms:W3CDTF">2020-12-03T14:00:17Z</dcterms:modified>
</cp:coreProperties>
</file>